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30aa94ae7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" sheetId="1" r:id="R694be16ad4654c8e"/>
    <x:sheet xmlns:r="http://schemas.openxmlformats.org/officeDocument/2006/relationships" name="Monthly impact" sheetId="2" r:id="Ra69cc644fe3e413f"/>
    <x:sheet xmlns:r="http://schemas.openxmlformats.org/officeDocument/2006/relationships" name="Recipe costs" sheetId="3" r:id="R3fd095bcce3f4e06"/>
    <x:sheet xmlns:r="http://schemas.openxmlformats.org/officeDocument/2006/relationships" name="Invoice inputs" sheetId="4" r:id="Rc1d2b5e777404ebe"/>
    <x:sheet xmlns:r="http://schemas.openxmlformats.org/officeDocument/2006/relationships" name="Assumptions" sheetId="5" r:id="Re6eed419a38946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&quot;$&quot;#,##0.00"/>
    <x:numFmt numFmtId="201" formatCode="#,##0"/>
    <x:numFmt numFmtId="202" formatCode="0.00%"/>
    <x:numFmt numFmtId="203" formatCode="&quot;$&quot;0.00000"/>
    <x:numFmt numFmtId="204" formatCode="0.000"/>
    <x:numFmt numFmtId="205" formatCode="#,##0.00"/>
    <x:numFmt numFmtId="206" formatCode="0.0%"/>
  </x:numFmts>
  <x:fonts count="6">
    <x:font>
      <x:sz val="11"/>
      <x:name val="Carlito"/>
    </x:font>
    <x:font>
      <x:sz val="10"/>
      <x:color rgb="FF222222"/>
      <x:name val="Arial"/>
    </x:font>
    <x:font>
      <x:b/>
      <x:sz val="10"/>
      <x:color rgb="FF552435"/>
      <x:name val="Arial"/>
    </x:font>
    <x:font>
      <x:b/>
      <x:sz val="16"/>
      <x:color rgb="FF552435"/>
      <x:name val="Arial"/>
    </x:font>
    <x:font>
      <x:sz val="10"/>
      <x:color rgb="FF333333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7F1E8"/>
      </x:patternFill>
    </x:fill>
    <x:fill>
      <x:patternFill patternType="solid">
        <x:fgColor rgb="FF552435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4103b18754860" /><Relationship Type="http://schemas.openxmlformats.org/officeDocument/2006/relationships/theme" Target="/xl/theme/theme1.xml" Id="R5e79dcfe251a43ad" /><Relationship Type="http://schemas.openxmlformats.org/officeDocument/2006/relationships/sharedStrings" Target="/xl/sharedStrings.xml" Id="Re37399a152414081" /><Relationship Type="http://schemas.openxmlformats.org/officeDocument/2006/relationships/worksheet" Target="/xl/worksheets/sheet1.xml" Id="R694be16ad4654c8e" /><Relationship Type="http://schemas.openxmlformats.org/officeDocument/2006/relationships/worksheet" Target="/xl/worksheets/sheet2.xml" Id="Ra69cc644fe3e413f" /><Relationship Type="http://schemas.openxmlformats.org/officeDocument/2006/relationships/worksheet" Target="/xl/worksheets/sheet3.xml" Id="R3fd095bcce3f4e06" /><Relationship Type="http://schemas.openxmlformats.org/officeDocument/2006/relationships/worksheet" Target="/xl/worksheets/sheet4.xml" Id="Rc1d2b5e777404ebe" /><Relationship Type="http://schemas.openxmlformats.org/officeDocument/2006/relationships/worksheet" Target="/xl/worksheets/sheet5.xml" Id="Re6eed419a38946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50" hidden="0" customWidth="1"/>
    <x:col min="2" max="2" width="22" hidden="0" customWidth="1"/>
    <x:col min="3" max="3" width="3" hidden="0" customWidth="1"/>
    <x:col min="4" max="4" width="76" hidden="0" customWidth="1"/>
  </x:cols>
  <x:sheetData>
    <x:row r="1" ht="28" customHeight="1">
      <x:c r="A1" s="4" t="str">
        <x:v>Fictional demonstration. Invented records. Not a customer result.</x:v>
      </x:c>
      <x:c r="B1" s="4"/>
      <x:c r="C1" s="4"/>
      <x:c r="D1" s="4"/>
    </x:row>
    <x:row r="2" ht="34" customHeight="1">
      <x:c r="A2" s="5" t="str">
        <x:v>Decision</x:v>
      </x:c>
      <x:c r="B2" s="5"/>
      <x:c r="C2" s="5"/>
      <x:c r="D2" s="5"/>
    </x:row>
    <x:row r="3" ht="32" customHeight="1">
      <x:c r="A3" s="7" t="str">
        <x:v>Cedar Kitchen Group. October 2026 fixed sales mix. Ingredient costs only, USD.</x:v>
      </x:c>
      <x:c r="B3" s="7" t="str">
        <x:v>Cedar Kitchen Group. October 2026 fixed sales mix. Ingredient costs only, USD.</x:v>
      </x:c>
      <x:c r="C3" s="7" t="str">
        <x:v>Cedar Kitchen Group. October 2026 fixed sales mix. Ingredient costs only, USD.</x:v>
      </x:c>
      <x:c r="D3" s="7" t="str">
        <x:v>Cedar Kitchen Group. October 2026 fixed sales mix. Ingredient costs only, USD.</x:v>
      </x:c>
    </x:row>
    <x:row r="4" ht="25" customHeight="1">
      <x:c r="A4" s="2"/>
      <x:c r="B4" s="2"/>
      <x:c r="C4" s="2"/>
      <x:c r="D4" s="2"/>
    </x:row>
    <x:row r="5" ht="33" customHeight="1">
      <x:c r="A5" s="10" t="str">
        <x:v>Supplier alert</x:v>
      </x:c>
      <x:c r="B5" s="10" t="str">
        <x:v>Current USD per kg</x:v>
      </x:c>
      <x:c r="C5" s="10" t="str"/>
      <x:c r="D5" s="10" t="str">
        <x:v>Change from previous</x:v>
      </x:c>
    </x:row>
    <x:row r="6" ht="25" customHeight="1">
      <x:c r="A6" s="2" t="str">
        <x:v>Tomatoes</x:v>
      </x:c>
      <x:c r="B6" s="17" t="n">
        <x:f>'Recipe costs'!F7</x:f>
        <x:v>2</x:v>
      </x:c>
      <x:c r="C6" s="2"/>
      <x:c r="D6" s="23" t="n">
        <x:f>'Recipe costs'!F7/'Recipe costs'!E7-1</x:f>
        <x:v>0</x:v>
      </x:c>
    </x:row>
    <x:row r="7" ht="25" customHeight="1">
      <x:c r="A7" s="2" t="str">
        <x:v>Raw chicken</x:v>
      </x:c>
      <x:c r="B7" s="17" t="n">
        <x:f>'Recipe costs'!F6</x:f>
        <x:v>6.6</x:v>
      </x:c>
      <x:c r="C7" s="2"/>
      <x:c r="D7" s="23" t="n">
        <x:f>'Recipe costs'!F6/'Recipe costs'!E6-1</x:f>
        <x:v>0.09999999999999987</x:v>
      </x:c>
    </x:row>
    <x:row r="8" ht="25" customHeight="1">
      <x:c r="A8" s="2"/>
      <x:c r="B8" s="2"/>
      <x:c r="C8" s="2"/>
      <x:c r="D8" s="2"/>
    </x:row>
    <x:row r="9" ht="25" customHeight="1">
      <x:c r="A9" s="2" t="str">
        <x:v>Previous modeled ingredient cost</x:v>
      </x:c>
      <x:c r="B9" s="20" t="n">
        <x:f>'Monthly impact'!G9</x:f>
        <x:v>48170.399999999994</x:v>
      </x:c>
      <x:c r="C9" s="2"/>
      <x:c r="D9" s="6" t="str">
        <x:v>Fixed portions, mix and usable yield</x:v>
      </x:c>
    </x:row>
    <x:row r="10" ht="25" customHeight="1">
      <x:c r="A10" s="2" t="str">
        <x:v>Current modeled ingredient cost</x:v>
      </x:c>
      <x:c r="B10" s="20" t="n">
        <x:f>'Monthly impact'!H9</x:f>
        <x:v>49898.399999999994</x:v>
      </x:c>
      <x:c r="C10" s="2"/>
      <x:c r="D10" s="6" t="str">
        <x:v>The same fixed volumes and mix</x:v>
      </x:c>
    </x:row>
    <x:row r="11" ht="25" customHeight="1">
      <x:c r="A11" s="2" t="str">
        <x:v>Modeled monthly cost exposure</x:v>
      </x:c>
      <x:c r="B11" s="20" t="n">
        <x:f>'Monthly impact'!J9</x:f>
        <x:v>1727.9999999999945</x:v>
      </x:c>
      <x:c r="C11" s="2"/>
      <x:c r="D11" s="6" t="str">
        <x:v>Modeled difference, not actual incurred loss</x:v>
      </x:c>
    </x:row>
    <x:row r="12" ht="25" customHeight="1">
      <x:c r="A12" s="2" t="str">
        <x:v>Cost if unaccepted quote were approved</x:v>
      </x:c>
      <x:c r="B12" s="20" t="n">
        <x:f>'Monthly impact'!I9</x:f>
        <x:v>48602.40000000001</x:v>
      </x:c>
      <x:c r="C12" s="2"/>
      <x:c r="D12" s="6" t="str">
        <x:v>Hypothesis only; no purchasing decision implemented</x:v>
      </x:c>
    </x:row>
    <x:row r="13" ht="25" customHeight="1">
      <x:c r="A13" s="2" t="str">
        <x:v>Conditional quote opportunity before fees</x:v>
      </x:c>
      <x:c r="B13" s="20" t="n">
        <x:f>'Monthly impact'!K9</x:f>
        <x:v>1295.999999999991</x:v>
      </x:c>
      <x:c r="C13" s="2"/>
      <x:c r="D13" s="6" t="str">
        <x:v>Not a realized saving or guarantee</x:v>
      </x:c>
    </x:row>
    <x:row r="14" ht="25" customHeight="1">
      <x:c r="A14" s="2" t="str">
        <x:v>Residual exposure versus previous</x:v>
      </x:c>
      <x:c r="B14" s="20" t="n">
        <x:f>'Monthly impact'!L9</x:f>
        <x:v>432.00000000000364</x:v>
      </x:c>
      <x:c r="C14" s="2"/>
      <x:c r="D14" s="6" t="str">
        <x:v>Quote case compared with previous invoice basis</x:v>
      </x:c>
    </x:row>
    <x:row r="15" ht="25" customHeight="1">
      <x:c r="A15" s="2"/>
      <x:c r="B15" s="2"/>
      <x:c r="C15" s="2"/>
      <x:c r="D15" s="2"/>
    </x:row>
    <x:row r="16" ht="25" customHeight="1">
      <x:c r="A16" s="2"/>
      <x:c r="B16" s="2"/>
      <x:c r="C16" s="2"/>
      <x:c r="D16" s="2"/>
    </x:row>
    <x:row r="17" ht="25" customHeight="1">
      <x:c r="A17" s="2" t="str">
        <x:v>Finished filling required kg</x:v>
      </x:c>
      <x:c r="B17" s="22" t="n">
        <x:f>'Monthly impact'!D9</x:f>
        <x:v>2880</x:v>
      </x:c>
      <x:c r="C17" s="2"/>
      <x:c r="D17" s="2"/>
    </x:row>
    <x:row r="18" ht="25" customHeight="1">
      <x:c r="A18" s="2" t="str">
        <x:v>Batch equivalents</x:v>
      </x:c>
      <x:c r="B18" s="22" t="n">
        <x:f>'Monthly impact'!E9</x:f>
        <x:v>240</x:v>
      </x:c>
      <x:c r="C18" s="2"/>
      <x:c r="D18" s="2"/>
    </x:row>
    <x:row r="19" ht="25" customHeight="1">
      <x:c r="A19" s="2" t="str">
        <x:v>Raw chicken required kg</x:v>
      </x:c>
      <x:c r="B19" s="22" t="n">
        <x:f>'Monthly impact'!F9</x:f>
        <x:v>2880</x:v>
      </x:c>
      <x:c r="C19" s="2"/>
      <x:c r="D19" s="2"/>
    </x:row>
    <x:row r="20" ht="25" customHeight="1">
      <x:c r="A20" s="2" t="str">
        <x:v>Tomato false alert excluded USD</x:v>
      </x:c>
      <x:c r="B20" s="20" t="n">
        <x:f>'Monthly impact'!B12</x:f>
        <x:v>287.99999999999994</x:v>
      </x:c>
      <x:c r="C20" s="2"/>
      <x:c r="D20" s="2"/>
    </x:row>
    <x:row r="21" ht="25" customHeight="1">
      <x:c r="A21" s="2"/>
      <x:c r="B21" s="2"/>
      <x:c r="C21" s="2"/>
      <x:c r="D21" s="2"/>
    </x:row>
    <x:row r="22" ht="25" customHeight="1">
      <x:c r="A22" s="2"/>
      <x:c r="B22" s="2"/>
      <x:c r="C22" s="2"/>
      <x:c r="D22" s="2"/>
    </x:row>
    <x:row r="23" ht="43" customHeight="1">
      <x:c r="A23" s="7" t="str">
        <x:v>Recommended decision in this fictional case: verify the new chicken quote before approval, maintain both shared recipe costs, and follow up on the purchasing decision.</x:v>
      </x:c>
      <x:c r="B23" s="7" t="str">
        <x:v>Recommended decision in this fictional case: verify the new chicken quote before approval, maintain both shared recipe costs, and follow up on the purchasing decision.</x:v>
      </x:c>
      <x:c r="C23" s="7" t="str">
        <x:v>Recommended decision in this fictional case: verify the new chicken quote before approval, maintain both shared recipe costs, and follow up on the purchasing decision.</x:v>
      </x:c>
      <x:c r="D23" s="7" t="str">
        <x:v>Recommended decision in this fictional case: verify the new chicken quote before approval, maintain both shared recipe costs, and follow up on the purchasing decision.</x:v>
      </x:c>
    </x:row>
    <x:row r="24" ht="25" customHeight="1">
      <x:c r="A24" s="2"/>
      <x:c r="B24" s="2"/>
      <x:c r="C24" s="2"/>
      <x:c r="D24" s="2"/>
    </x:row>
    <x:row r="25" ht="43" customHeight="1">
      <x:c r="A25" s="7" t="str">
        <x:v>The tomato false alert is not cash saved. Do not add it to the conditional quote opportunity. Physical stock, waste, staffing and realized profit are not measured.</x:v>
      </x:c>
      <x:c r="B25" s="7" t="str">
        <x:v>The tomato false alert is not cash saved. Do not add it to the conditional quote opportunity. Physical stock, waste, staffing and realized profit are not measured.</x:v>
      </x:c>
      <x:c r="C25" s="7" t="str">
        <x:v>The tomato false alert is not cash saved. Do not add it to the conditional quote opportunity. Physical stock, waste, staffing and realized profit are not measured.</x:v>
      </x:c>
      <x:c r="D25" s="7" t="str">
        <x:v>The tomato false alert is not cash saved. Do not add it to the conditional quote opportunity. Physical stock, waste, staffing and realized profit are not measured.</x:v>
      </x:c>
    </x:row>
    <x:row r="26" ht="25" customHeight="1">
      <x:c r="A26" s="2"/>
      <x:c r="B26" s="2"/>
      <x:c r="C26" s="2"/>
      <x:c r="D26" s="2"/>
    </x:row>
    <x:row r="27" ht="43" customHeight="1">
      <x:c r="A27" s="7" t="str">
        <x:v>How to inspect: edit pale yellow cells in Invoice inputs or Assumptions. Follow Recipe costs to Monthly impact and then this Decision sheet. The report describes the original fictional inputs.</x:v>
      </x:c>
      <x:c r="B27" s="7" t="str">
        <x:v>How to inspect: edit pale yellow cells in Invoice inputs or Assumptions. Follow Recipe costs to Monthly impact and then this Decision sheet. The report describes the original fictional inputs.</x:v>
      </x:c>
      <x:c r="C27" s="7" t="str">
        <x:v>How to inspect: edit pale yellow cells in Invoice inputs or Assumptions. Follow Recipe costs to Monthly impact and then this Decision sheet. The report describes the original fictional inputs.</x:v>
      </x:c>
      <x:c r="D27" s="7" t="str">
        <x:v>How to inspect: edit pale yellow cells in Invoice inputs or Assumptions. Follow Recipe costs to Monthly impact and then this Decision sheet. The report describes the original fictional inputs.</x:v>
      </x:c>
    </x:row>
    <x:row r="28" ht="25" customHeight="1">
      <x:c r="A28" s="2"/>
      <x:c r="B28" s="2"/>
      <x:c r="C28" s="2"/>
      <x:c r="D28" s="2"/>
    </x:row>
    <x:row r="29" ht="43" customHeight="1">
      <x:c r="A29" s="7" t="str">
        <x:v>Quotation source DEMO-QUOTE-1102, 2 November 2026. All figures, names, records and quotations are invented. All costs exclude tax, packaging, freight, labor, overhead and MenuCosting fees.</x:v>
      </x:c>
      <x:c r="B29" s="7" t="str">
        <x:v>Quotation source DEMO-QUOTE-1102, 2 November 2026. All figures, names, records and quotations are invented. All costs exclude tax, packaging, freight, labor, overhead and MenuCosting fees.</x:v>
      </x:c>
      <x:c r="C29" s="7" t="str">
        <x:v>Quotation source DEMO-QUOTE-1102, 2 November 2026. All figures, names, records and quotations are invented. All costs exclude tax, packaging, freight, labor, overhead and MenuCosting fees.</x:v>
      </x:c>
      <x:c r="D29" s="7" t="str">
        <x:v>Quotation source DEMO-QUOTE-1102, 2 November 2026. All figures, names, records and quotations are invented. All costs exclude tax, packaging, freight, labor, overhead and MenuCosting fees.</x:v>
      </x:c>
    </x:row>
    <x:row r="30" ht="25" customHeight="1">
      <x:c r="A30" s="2"/>
      <x:c r="B30" s="2"/>
      <x:c r="C30" s="2"/>
      <x:c r="D30" s="2"/>
    </x:row>
    <x:row r="31" ht="25" customHeight="1">
      <x:c r="A31" s="2"/>
      <x:c r="B31" s="2"/>
      <x:c r="C31" s="2"/>
      <x:c r="D31" s="2"/>
    </x:row>
    <x:row r="32" ht="25" customHeight="1">
      <x:c r="A32" s="2"/>
      <x:c r="B32" s="2"/>
      <x:c r="C32" s="2"/>
      <x:c r="D32" s="2"/>
    </x:row>
    <x:row r="33" ht="25" customHeight="1">
      <x:c r="A33" s="2"/>
      <x:c r="B33" s="2"/>
      <x:c r="C33" s="2"/>
      <x:c r="D33" s="2"/>
    </x:row>
    <x:row r="34" ht="25" customHeight="1">
      <x:c r="A34" s="2"/>
      <x:c r="B34" s="2"/>
      <x:c r="C34" s="2"/>
      <x:c r="D34" s="2"/>
    </x:row>
    <x:row r="35" ht="25" customHeight="1">
      <x:c r="A35" s="2"/>
      <x:c r="B35" s="2"/>
      <x:c r="C35" s="2"/>
      <x:c r="D35" s="2"/>
    </x:row>
    <x:row r="36" ht="25" customHeight="1">
      <x:c r="A36" s="2"/>
      <x:c r="B36" s="2"/>
      <x:c r="C36" s="2"/>
      <x:c r="D36" s="2"/>
    </x:row>
    <x:row r="37" ht="25" customHeight="1">
      <x:c r="A37" s="2"/>
      <x:c r="B37" s="2"/>
      <x:c r="C37" s="2"/>
      <x:c r="D37" s="2"/>
    </x:row>
    <x:row r="38" ht="25" customHeight="1">
      <x:c r="A38" s="2"/>
      <x:c r="B38" s="2"/>
      <x:c r="C38" s="2"/>
      <x:c r="D38" s="2"/>
    </x:row>
    <x:row r="39" ht="25" customHeight="1">
      <x:c r="A39" s="2"/>
      <x:c r="B39" s="2"/>
      <x:c r="C39" s="2"/>
      <x:c r="D39" s="2"/>
    </x:row>
    <x:row r="40" ht="25" customHeight="1">
      <x:c r="A40" s="2"/>
      <x:c r="B40" s="2"/>
      <x:c r="C40" s="2"/>
      <x:c r="D40" s="2"/>
    </x:row>
  </x:sheetData>
  <x:mergeCells>
    <x:mergeCell ref="A1:D1"/>
    <x:mergeCell ref="A2:D2"/>
    <x:mergeCell ref="A3:D3"/>
    <x:mergeCell ref="A23:D23"/>
    <x:mergeCell ref="A25:D25"/>
    <x:mergeCell ref="A27:D27"/>
    <x:mergeCell ref="A29:D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13" hidden="0" customWidth="1"/>
    <x:col min="3" max="3" width="13" hidden="0" customWidth="1"/>
    <x:col min="4" max="4" width="15" hidden="0" customWidth="1"/>
    <x:col min="5" max="5" width="15" hidden="0" customWidth="1"/>
    <x:col min="6" max="6" width="16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20" hidden="0" customWidth="1"/>
    <x:col min="12" max="12" width="19" hidden="0" customWidth="1"/>
  </x:cols>
  <x:sheetData>
    <x:row r="1" ht="28" customHeight="1">
      <x:c r="A1" s="4" t="str">
        <x:v>Fictional demonstration. Invented records. Not a customer result.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4" customHeight="1">
      <x:c r="A2" s="5" t="str">
        <x:v>Monthly impact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34" customHeight="1">
      <x:c r="A3" s="7" t="str">
        <x:v>Fixed mix from DEMO-SALES-OCT, October 2026. Monthly comparisons use full precision from Recipe costs, not displayed rounded costs.</x:v>
      </x:c>
      <x:c r="B3" s="7" t="str">
        <x:v>Fixed mix from DEMO-SALES-OCT, October 2026. Monthly comparisons use full precision from Recipe costs, not displayed rounded costs.</x:v>
      </x:c>
      <x:c r="C3" s="7" t="str">
        <x:v>Fixed mix from DEMO-SALES-OCT, October 2026. Monthly comparisons use full precision from Recipe costs, not displayed rounded costs.</x:v>
      </x:c>
      <x:c r="D3" s="7" t="str">
        <x:v>Fixed mix from DEMO-SALES-OCT, October 2026. Monthly comparisons use full precision from Recipe costs, not displayed rounded costs.</x:v>
      </x:c>
      <x:c r="E3" s="7" t="str">
        <x:v>Fixed mix from DEMO-SALES-OCT, October 2026. Monthly comparisons use full precision from Recipe costs, not displayed rounded costs.</x:v>
      </x:c>
      <x:c r="F3" s="7" t="str">
        <x:v>Fixed mix from DEMO-SALES-OCT, October 2026. Monthly comparisons use full precision from Recipe costs, not displayed rounded costs.</x:v>
      </x:c>
      <x:c r="G3" s="7" t="str">
        <x:v>Fixed mix from DEMO-SALES-OCT, October 2026. Monthly comparisons use full precision from Recipe costs, not displayed rounded costs.</x:v>
      </x:c>
      <x:c r="H3" s="7" t="str">
        <x:v>Fixed mix from DEMO-SALES-OCT, October 2026. Monthly comparisons use full precision from Recipe costs, not displayed rounded costs.</x:v>
      </x:c>
      <x:c r="I3" s="7" t="str">
        <x:v>Fixed mix from DEMO-SALES-OCT, October 2026. Monthly comparisons use full precision from Recipe costs, not displayed rounded costs.</x:v>
      </x:c>
      <x:c r="J3" s="7" t="str">
        <x:v>Fixed mix from DEMO-SALES-OCT, October 2026. Monthly comparisons use full precision from Recipe costs, not displayed rounded costs.</x:v>
      </x:c>
      <x:c r="K3" s="7" t="str">
        <x:v>Fixed mix from DEMO-SALES-OCT, October 2026. Monthly comparisons use full precision from Recipe costs, not displayed rounded costs.</x:v>
      </x:c>
      <x:c r="L3" s="7" t="str">
        <x:v>Fixed mix from DEMO-SALES-OCT, October 2026. Monthly comparisons use full precision from Recipe costs, not displayed rounded costs.</x:v>
      </x:c>
    </x:row>
    <x:row r="4" ht="48" customHeight="1">
      <x:c r="A4" s="10" t="str">
        <x:v>Cafe</x:v>
      </x:c>
      <x:c r="B4" s="10" t="str">
        <x:v>Wraps</x:v>
      </x:c>
      <x:c r="C4" s="10" t="str">
        <x:v>Bowls</x:v>
      </x:c>
      <x:c r="D4" s="10" t="str">
        <x:v>Finished filling kg</x:v>
      </x:c>
      <x:c r="E4" s="10" t="str">
        <x:v>Batch equivalents</x:v>
      </x:c>
      <x:c r="F4" s="10" t="str">
        <x:v>Raw chicken kg</x:v>
      </x:c>
      <x:c r="G4" s="10" t="str">
        <x:v>Previous ingredient USD</x:v>
      </x:c>
      <x:c r="H4" s="10" t="str">
        <x:v>Current ingredient USD</x:v>
      </x:c>
      <x:c r="I4" s="10" t="str">
        <x:v>Quote ingredient USD</x:v>
      </x:c>
      <x:c r="J4" s="10" t="str">
        <x:v>Modeled exposure USD</x:v>
      </x:c>
      <x:c r="K4" s="10" t="str">
        <x:v>Quote opportunity USD</x:v>
      </x:c>
      <x:c r="L4" s="10" t="str">
        <x:v>Residual exposure USD</x:v>
      </x:c>
    </x:row>
    <x:row r="5" ht="25" customHeight="1">
      <x:c r="A5" s="2" t="str">
        <x:f>Assumptions!A19</x:f>
        <x:v>North Cafe</x:v>
      </x:c>
      <x:c r="B5" s="21" t="n">
        <x:f>Assumptions!B19</x:f>
        <x:v>5000</x:v>
      </x:c>
      <x:c r="C5" s="21" t="n">
        <x:f>Assumptions!C19</x:f>
        <x:v>3000</x:v>
      </x:c>
      <x:c r="D5" s="22" t="n">
        <x:f>B5*'Recipe costs'!$B$20+C5*'Recipe costs'!$B$21</x:f>
        <x:v>1140</x:v>
      </x:c>
      <x:c r="E5" s="22" t="n">
        <x:f>D5/'Recipe costs'!$B$14</x:f>
        <x:v>95</x:v>
      </x:c>
      <x:c r="F5" s="22" t="n">
        <x:f>E5*'Recipe costs'!$B$6</x:f>
        <x:v>1140</x:v>
      </x:c>
      <x:c r="G5" s="20" t="n">
        <x:f>B5*'Recipe costs'!$D$20+C5*'Recipe costs'!$D$21</x:f>
        <x:v>19067.45</x:v>
      </x:c>
      <x:c r="H5" s="20" t="n">
        <x:f>B5*'Recipe costs'!$E$20+C5*'Recipe costs'!$E$21</x:f>
        <x:v>19751.449999999997</x:v>
      </x:c>
      <x:c r="I5" s="20" t="n">
        <x:f>B5*'Recipe costs'!$F$20+C5*'Recipe costs'!$F$21</x:f>
        <x:v>19238.45</x:v>
      </x:c>
      <x:c r="J5" s="20" t="n">
        <x:f>H5-G5</x:f>
        <x:v>683.9999999999964</x:v>
      </x:c>
      <x:c r="K5" s="20" t="n">
        <x:f>H5-I5</x:f>
        <x:v>512.9999999999964</x:v>
      </x:c>
      <x:c r="L5" s="20" t="n">
        <x:f>I5-G5</x:f>
        <x:v>171</x:v>
      </x:c>
    </x:row>
    <x:row r="6" ht="25" customHeight="1">
      <x:c r="A6" s="2" t="str">
        <x:f>Assumptions!A20</x:f>
        <x:v>Park Cafe</x:v>
      </x:c>
      <x:c r="B6" s="21" t="n">
        <x:f>Assumptions!B20</x:f>
        <x:v>4000</x:v>
      </x:c>
      <x:c r="C6" s="21" t="n">
        <x:f>Assumptions!C20</x:f>
        <x:v>2500</x:v>
      </x:c>
      <x:c r="D6" s="22" t="n">
        <x:f>B6*'Recipe costs'!$B$20+C6*'Recipe costs'!$B$21</x:f>
        <x:v>930</x:v>
      </x:c>
      <x:c r="E6" s="22" t="n">
        <x:f>D6/'Recipe costs'!$B$14</x:f>
        <x:v>77.5</x:v>
      </x:c>
      <x:c r="F6" s="22" t="n">
        <x:f>E6*'Recipe costs'!$B$6</x:f>
        <x:v>930</x:v>
      </x:c>
      <x:c r="G6" s="20" t="n">
        <x:f>B6*'Recipe costs'!$D$20+C6*'Recipe costs'!$D$21</x:f>
        <x:v>15555.025</x:v>
      </x:c>
      <x:c r="H6" s="20" t="n">
        <x:f>B6*'Recipe costs'!$E$20+C6*'Recipe costs'!$E$21</x:f>
        <x:v>16113.024999999998</x:v>
      </x:c>
      <x:c r="I6" s="20" t="n">
        <x:f>B6*'Recipe costs'!$F$20+C6*'Recipe costs'!$F$21</x:f>
        <x:v>15694.525000000001</x:v>
      </x:c>
      <x:c r="J6" s="20" t="n">
        <x:f>H6-G6</x:f>
        <x:v>557.9999999999982</x:v>
      </x:c>
      <x:c r="K6" s="20" t="n">
        <x:f>H6-I6</x:f>
        <x:v>418.49999999999636</x:v>
      </x:c>
      <x:c r="L6" s="20" t="n">
        <x:f>I6-G6</x:f>
        <x:v>139.50000000000182</x:v>
      </x:c>
    </x:row>
    <x:row r="7" ht="25" customHeight="1">
      <x:c r="A7" s="2" t="str">
        <x:f>Assumptions!A21</x:f>
        <x:v>River Cafe</x:v>
      </x:c>
      <x:c r="B7" s="21" t="n">
        <x:f>Assumptions!B21</x:f>
        <x:v>3000</x:v>
      </x:c>
      <x:c r="C7" s="21" t="n">
        <x:f>Assumptions!C21</x:f>
        <x:v>2500</x:v>
      </x:c>
      <x:c r="D7" s="22" t="n">
        <x:f>B7*'Recipe costs'!$B$20+C7*'Recipe costs'!$B$21</x:f>
        <x:v>810</x:v>
      </x:c>
      <x:c r="E7" s="22" t="n">
        <x:f>D7/'Recipe costs'!$B$14</x:f>
        <x:v>67.5</x:v>
      </x:c>
      <x:c r="F7" s="22" t="n">
        <x:f>E7*'Recipe costs'!$B$6</x:f>
        <x:v>810</x:v>
      </x:c>
      <x:c r="G7" s="20" t="n">
        <x:f>B7*'Recipe costs'!$D$20+C7*'Recipe costs'!$D$21</x:f>
        <x:v>13547.925</x:v>
      </x:c>
      <x:c r="H7" s="20" t="n">
        <x:f>B7*'Recipe costs'!$E$20+C7*'Recipe costs'!$E$21</x:f>
        <x:v>14033.925</x:v>
      </x:c>
      <x:c r="I7" s="20" t="n">
        <x:f>B7*'Recipe costs'!$F$20+C7*'Recipe costs'!$F$21</x:f>
        <x:v>13669.425000000001</x:v>
      </x:c>
      <x:c r="J7" s="20" t="n">
        <x:f>H7-G7</x:f>
        <x:v>486</x:v>
      </x:c>
      <x:c r="K7" s="20" t="n">
        <x:f>H7-I7</x:f>
        <x:v>364.4999999999982</x:v>
      </x:c>
      <x:c r="L7" s="20" t="n">
        <x:f>I7-G7</x:f>
        <x:v>121.50000000000182</x:v>
      </x:c>
    </x:row>
    <x:row r="8" ht="25" customHeight="1">
      <x:c r="A8" s="2"/>
      <x:c r="B8" s="21"/>
      <x:c r="C8" s="21"/>
      <x:c r="D8" s="22"/>
      <x:c r="E8" s="22"/>
      <x:c r="F8" s="22"/>
      <x:c r="G8" s="20"/>
      <x:c r="H8" s="20"/>
      <x:c r="I8" s="20"/>
      <x:c r="J8" s="20"/>
      <x:c r="K8" s="20"/>
      <x:c r="L8" s="20"/>
    </x:row>
    <x:row r="9" ht="25" customHeight="1">
      <x:c r="A9" s="2" t="str">
        <x:v>Total</x:v>
      </x:c>
      <x:c r="B9" s="21" t="n">
        <x:f>SUM(B5:B7)</x:f>
        <x:v>12000</x:v>
      </x:c>
      <x:c r="C9" s="21" t="n">
        <x:f>SUM(C5:C7)</x:f>
        <x:v>8000</x:v>
      </x:c>
      <x:c r="D9" s="22" t="n">
        <x:f>SUM(D5:D7)</x:f>
        <x:v>2880</x:v>
      </x:c>
      <x:c r="E9" s="22" t="n">
        <x:f>SUM(E5:E7)</x:f>
        <x:v>240</x:v>
      </x:c>
      <x:c r="F9" s="22" t="n">
        <x:f>SUM(F5:F7)</x:f>
        <x:v>2880</x:v>
      </x:c>
      <x:c r="G9" s="20" t="n">
        <x:f>SUM(G5:G7)</x:f>
        <x:v>48170.399999999994</x:v>
      </x:c>
      <x:c r="H9" s="20" t="n">
        <x:f>SUM(H5:H7)</x:f>
        <x:v>49898.399999999994</x:v>
      </x:c>
      <x:c r="I9" s="20" t="n">
        <x:f>SUM(I5:I7)</x:f>
        <x:v>48602.40000000001</x:v>
      </x:c>
      <x:c r="J9" s="20" t="n">
        <x:f>SUM(J5:J7)</x:f>
        <x:v>1727.9999999999945</x:v>
      </x:c>
      <x:c r="K9" s="20" t="n">
        <x:f>SUM(K5:K7)</x:f>
        <x:v>1295.999999999991</x:v>
      </x:c>
      <x:c r="L9" s="20" t="n">
        <x:f>SUM(L5:L7)</x:f>
        <x:v>432.00000000000364</x:v>
      </x:c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5" customHeight="1">
      <x:c r="A12" s="2" t="str">
        <x:v>Tomato false alert USD</x:v>
      </x:c>
      <x:c r="B12" s="20" t="n">
        <x:f>E9*'Recipe costs'!B7*'Recipe costs'!B24</x:f>
        <x:v>287.99999999999994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35" customHeight="1">
      <x:c r="A14" s="7" t="str">
        <x:v>The tomato false alert is a data error, not cash saved. It is excluded from the proposed quote opportunity. Modeled exposure is not measured loss or forecast profit.</x:v>
      </x:c>
      <x:c r="B14" s="7" t="str">
        <x:v>The tomato false alert is a data error, not cash saved. It is excluded from the proposed quote opportunity. Modeled exposure is not measured loss or forecast profit.</x:v>
      </x:c>
      <x:c r="C14" s="7" t="str">
        <x:v>The tomato false alert is a data error, not cash saved. It is excluded from the proposed quote opportunity. Modeled exposure is not measured loss or forecast profit.</x:v>
      </x:c>
      <x:c r="D14" s="7" t="str">
        <x:v>The tomato false alert is a data error, not cash saved. It is excluded from the proposed quote opportunity. Modeled exposure is not measured loss or forecast profit.</x:v>
      </x:c>
      <x:c r="E14" s="7" t="str">
        <x:v>The tomato false alert is a data error, not cash saved. It is excluded from the proposed quote opportunity. Modeled exposure is not measured loss or forecast profit.</x:v>
      </x:c>
      <x:c r="F14" s="7" t="str">
        <x:v>The tomato false alert is a data error, not cash saved. It is excluded from the proposed quote opportunity. Modeled exposure is not measured loss or forecast profit.</x:v>
      </x:c>
      <x:c r="G14" s="7" t="str">
        <x:v>The tomato false alert is a data error, not cash saved. It is excluded from the proposed quote opportunity. Modeled exposure is not measured loss or forecast profit.</x:v>
      </x:c>
      <x:c r="H14" s="7" t="str">
        <x:v>The tomato false alert is a data error, not cash saved. It is excluded from the proposed quote opportunity. Modeled exposure is not measured loss or forecast profit.</x:v>
      </x:c>
      <x:c r="I14" s="7" t="str">
        <x:v>The tomato false alert is a data error, not cash saved. It is excluded from the proposed quote opportunity. Modeled exposure is not measured loss or forecast profit.</x:v>
      </x:c>
      <x:c r="J14" s="7" t="str">
        <x:v>The tomato false alert is a data error, not cash saved. It is excluded from the proposed quote opportunity. Modeled exposure is not measured loss or forecast profit.</x:v>
      </x:c>
      <x:c r="K14" s="7" t="str">
        <x:v>The tomato false alert is a data error, not cash saved. It is excluded from the proposed quote opportunity. Modeled exposure is not measured loss or forecast profit.</x:v>
      </x:c>
      <x:c r="L14" s="7" t="str">
        <x:v>The tomato false alert is a data error, not cash saved. It is excluded from the proposed quote opportunity. Modeled exposure is not measured loss or forecast profit.</x:v>
      </x:c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35" customHeight="1">
      <x:c r="A16" s="7" t="str">
        <x:v>Quote opportunity assumes equivalent chicken specification, quality, delivery terms and availability. The quote is unaccepted; figures are before service fees and implementation costs.</x:v>
      </x:c>
      <x:c r="B16" s="7" t="str">
        <x:v>Quote opportunity assumes equivalent chicken specification, quality, delivery terms and availability. The quote is unaccepted; figures are before service fees and implementation costs.</x:v>
      </x:c>
      <x:c r="C16" s="7" t="str">
        <x:v>Quote opportunity assumes equivalent chicken specification, quality, delivery terms and availability. The quote is unaccepted; figures are before service fees and implementation costs.</x:v>
      </x:c>
      <x:c r="D16" s="7" t="str">
        <x:v>Quote opportunity assumes equivalent chicken specification, quality, delivery terms and availability. The quote is unaccepted; figures are before service fees and implementation costs.</x:v>
      </x:c>
      <x:c r="E16" s="7" t="str">
        <x:v>Quote opportunity assumes equivalent chicken specification, quality, delivery terms and availability. The quote is unaccepted; figures are before service fees and implementation costs.</x:v>
      </x:c>
      <x:c r="F16" s="7" t="str">
        <x:v>Quote opportunity assumes equivalent chicken specification, quality, delivery terms and availability. The quote is unaccepted; figures are before service fees and implementation costs.</x:v>
      </x:c>
      <x:c r="G16" s="7" t="str">
        <x:v>Quote opportunity assumes equivalent chicken specification, quality, delivery terms and availability. The quote is unaccepted; figures are before service fees and implementation costs.</x:v>
      </x:c>
      <x:c r="H16" s="7" t="str">
        <x:v>Quote opportunity assumes equivalent chicken specification, quality, delivery terms and availability. The quote is unaccepted; figures are before service fees and implementation costs.</x:v>
      </x:c>
      <x:c r="I16" s="7" t="str">
        <x:v>Quote opportunity assumes equivalent chicken specification, quality, delivery terms and availability. The quote is unaccepted; figures are before service fees and implementation costs.</x:v>
      </x:c>
      <x:c r="J16" s="7" t="str">
        <x:v>Quote opportunity assumes equivalent chicken specification, quality, delivery terms and availability. The quote is unaccepted; figures are before service fees and implementation costs.</x:v>
      </x:c>
      <x:c r="K16" s="7" t="str">
        <x:v>Quote opportunity assumes equivalent chicken specification, quality, delivery terms and availability. The quote is unaccepted; figures are before service fees and implementation costs.</x:v>
      </x:c>
      <x:c r="L16" s="7" t="str">
        <x:v>Quote opportunity assumes equivalent chicken specification, quality, delivery terms and availability. The quote is unaccepted; figures are before service fees and implementation costs.</x:v>
      </x:c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</x:sheetData>
  <x:mergeCells>
    <x:mergeCell ref="A1:L1"/>
    <x:mergeCell ref="A2:L2"/>
    <x:mergeCell ref="A3:L3"/>
    <x:mergeCell ref="A14:L14"/>
    <x:mergeCell ref="A16:L1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14" hidden="0" customWidth="1"/>
    <x:col min="3" max="3" width="16" hidden="0" customWidth="1"/>
    <x:col min="4" max="4" width="16" hidden="0" customWidth="1"/>
    <x:col min="5" max="5" width="17" hidden="0" customWidth="1"/>
    <x:col min="6" max="6" width="17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20" hidden="0" customWidth="1"/>
  </x:cols>
  <x:sheetData>
    <x:row r="1" ht="28" customHeight="1">
      <x:c r="A1" s="4" t="str">
        <x:v>Fictional demonstration. Invented records. Not a customer result.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4" customHeight="1">
      <x:c r="A2" s="5" t="str">
        <x:v>Recipe costs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34" customHeight="1">
      <x:c r="A3" s="7" t="str">
        <x:v>Ingredient costs in USD. Raw quantities are purchased weights. The 12 kg usable batch output includes cooking loss and is applied once.</x:v>
      </x:c>
      <x:c r="B3" s="7" t="str">
        <x:v>Ingredient costs in USD. Raw quantities are purchased weights. The 12 kg usable batch output includes cooking loss and is applied once.</x:v>
      </x:c>
      <x:c r="C3" s="7" t="str">
        <x:v>Ingredient costs in USD. Raw quantities are purchased weights. The 12 kg usable batch output includes cooking loss and is applied once.</x:v>
      </x:c>
      <x:c r="D3" s="7" t="str">
        <x:v>Ingredient costs in USD. Raw quantities are purchased weights. The 12 kg usable batch output includes cooking loss and is applied once.</x:v>
      </x:c>
      <x:c r="E3" s="7" t="str">
        <x:v>Ingredient costs in USD. Raw quantities are purchased weights. The 12 kg usable batch output includes cooking loss and is applied once.</x:v>
      </x:c>
      <x:c r="F3" s="7" t="str">
        <x:v>Ingredient costs in USD. Raw quantities are purchased weights. The 12 kg usable batch output includes cooking loss and is applied once.</x:v>
      </x:c>
      <x:c r="G3" s="7" t="str">
        <x:v>Ingredient costs in USD. Raw quantities are purchased weights. The 12 kg usable batch output includes cooking loss and is applied once.</x:v>
      </x:c>
      <x:c r="H3" s="7" t="str">
        <x:v>Ingredient costs in USD. Raw quantities are purchased weights. The 12 kg usable batch output includes cooking loss and is applied once.</x:v>
      </x:c>
      <x:c r="I3" s="7" t="str">
        <x:v>Ingredient costs in USD. Raw quantities are purchased weights. The 12 kg usable batch output includes cooking loss and is applied once.</x:v>
      </x:c>
      <x:c r="J3" s="7" t="str">
        <x:v>Ingredient costs in USD. Raw quantities are purchased weights. The 12 kg usable batch output includes cooking loss and is applied once.</x:v>
      </x:c>
      <x:c r="K3" s="7" t="str">
        <x:v>Ingredient costs in USD. Raw quantities are purchased weights. The 12 kg usable batch output includes cooking loss and is applied once.</x:v>
      </x:c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4" customHeight="1">
      <x:c r="A5" s="10" t="str">
        <x:v>Ingredient</x:v>
      </x:c>
      <x:c r="B5" s="10" t="str">
        <x:v>Raw kg</x:v>
      </x:c>
      <x:c r="C5" s="10" t="str">
        <x:v>Previous case kg</x:v>
      </x:c>
      <x:c r="D5" s="10" t="str">
        <x:v>Current case kg</x:v>
      </x:c>
      <x:c r="E5" s="10" t="str">
        <x:v>Previous USD per kg</x:v>
      </x:c>
      <x:c r="F5" s="10" t="str">
        <x:v>Current USD per kg</x:v>
      </x:c>
      <x:c r="G5" s="10" t="str">
        <x:v>Quote USD per kg</x:v>
      </x:c>
      <x:c r="H5" s="10" t="str">
        <x:v>Previous batch USD</x:v>
      </x:c>
      <x:c r="I5" s="10" t="str">
        <x:v>Current batch USD</x:v>
      </x:c>
      <x:c r="J5" s="10" t="str">
        <x:v>Quote batch USD</x:v>
      </x:c>
      <x:c r="K5" s="10" t="str">
        <x:v>Pack weight check</x:v>
      </x:c>
    </x:row>
    <x:row r="6" ht="25" customHeight="1">
      <x:c r="A6" s="2" t="str">
        <x:f>'Invoice inputs'!A8</x:f>
        <x:v>Raw boneless chicken</x:v>
      </x:c>
      <x:c r="B6" s="18" t="n">
        <x:f>'Invoice inputs'!H8</x:f>
        <x:v>12</x:v>
      </x:c>
      <x:c r="C6" s="18" t="n">
        <x:f>'Invoice inputs'!B8*'Invoice inputs'!C8</x:f>
        <x:v>12</x:v>
      </x:c>
      <x:c r="D6" s="18" t="n">
        <x:f>'Invoice inputs'!E8*'Invoice inputs'!F8</x:f>
        <x:v>10</x:v>
      </x:c>
      <x:c r="E6" s="17" t="n">
        <x:f>'Invoice inputs'!D8/C6</x:f>
        <x:v>6</x:v>
      </x:c>
      <x:c r="F6" s="17" t="n">
        <x:f>'Invoice inputs'!G8/D6</x:f>
        <x:v>6.6</x:v>
      </x:c>
      <x:c r="G6" s="17" t="n">
        <x:f>Assumptions!B8/(Assumptions!B6*Assumptions!B7)</x:f>
        <x:v>6.15</x:v>
      </x:c>
      <x:c r="H6" s="17" t="n">
        <x:f>B6*E6</x:f>
        <x:v>72</x:v>
      </x:c>
      <x:c r="I6" s="17" t="n">
        <x:f>B6*F6</x:f>
        <x:v>79.19999999999999</x:v>
      </x:c>
      <x:c r="J6" s="17" t="n">
        <x:f>B6*G6</x:f>
        <x:v>73.80000000000001</x:v>
      </x:c>
      <x:c r="K6" s="2" t="str">
        <x:f>IF(AND(C6='Invoice inputs'!I8,D6='Invoice inputs'!J8),"Matches","Review")</x:f>
        <x:v>Matches</x:v>
      </x:c>
    </x:row>
    <x:row r="7" ht="25" customHeight="1">
      <x:c r="A7" s="2" t="str">
        <x:f>'Invoice inputs'!A9</x:f>
        <x:v>Chopped tomatoes</x:v>
      </x:c>
      <x:c r="B7" s="18" t="n">
        <x:f>'Invoice inputs'!H9</x:f>
        <x:v>3</x:v>
      </x:c>
      <x:c r="C7" s="18" t="n">
        <x:f>'Invoice inputs'!B9*'Invoice inputs'!C9</x:f>
        <x:v>15</x:v>
      </x:c>
      <x:c r="D7" s="18" t="n">
        <x:f>'Invoice inputs'!E9*'Invoice inputs'!F9</x:f>
        <x:v>18</x:v>
      </x:c>
      <x:c r="E7" s="17" t="n">
        <x:f>'Invoice inputs'!D9/C7</x:f>
        <x:v>2</x:v>
      </x:c>
      <x:c r="F7" s="17" t="n">
        <x:f>'Invoice inputs'!G9/D7</x:f>
        <x:v>2</x:v>
      </x:c>
      <x:c r="G7" s="17" t="n">
        <x:f>F7</x:f>
        <x:v>2</x:v>
      </x:c>
      <x:c r="H7" s="17" t="n">
        <x:f>B7*E7</x:f>
        <x:v>6</x:v>
      </x:c>
      <x:c r="I7" s="17" t="n">
        <x:f>B7*F7</x:f>
        <x:v>6</x:v>
      </x:c>
      <x:c r="J7" s="17" t="n">
        <x:f>B7*G7</x:f>
        <x:v>6</x:v>
      </x:c>
      <x:c r="K7" s="2" t="str">
        <x:f>IF(AND(C7='Invoice inputs'!I9,D7='Invoice inputs'!J9),"Matches","Review")</x:f>
        <x:v>Matches</x:v>
      </x:c>
    </x:row>
    <x:row r="8" ht="25" customHeight="1">
      <x:c r="A8" s="2" t="str">
        <x:f>'Invoice inputs'!A10</x:f>
        <x:v>Onions</x:v>
      </x:c>
      <x:c r="B8" s="18" t="n">
        <x:f>'Invoice inputs'!H10</x:f>
        <x:v>1</x:v>
      </x:c>
      <x:c r="C8" s="18" t="n">
        <x:f>'Invoice inputs'!B10*'Invoice inputs'!C10</x:f>
        <x:v>20</x:v>
      </x:c>
      <x:c r="D8" s="18" t="n">
        <x:f>'Invoice inputs'!E10*'Invoice inputs'!F10</x:f>
        <x:v>20</x:v>
      </x:c>
      <x:c r="E8" s="17" t="n">
        <x:f>'Invoice inputs'!D10/C8</x:f>
        <x:v>1.2</x:v>
      </x:c>
      <x:c r="F8" s="17" t="n">
        <x:f>'Invoice inputs'!G10/D8</x:f>
        <x:v>1.2</x:v>
      </x:c>
      <x:c r="G8" s="17" t="n">
        <x:f>F8</x:f>
        <x:v>1.2</x:v>
      </x:c>
      <x:c r="H8" s="17" t="n">
        <x:f>B8*E8</x:f>
        <x:v>1.2</x:v>
      </x:c>
      <x:c r="I8" s="17" t="n">
        <x:f>B8*F8</x:f>
        <x:v>1.2</x:v>
      </x:c>
      <x:c r="J8" s="17" t="n">
        <x:f>B8*G8</x:f>
        <x:v>1.2</x:v>
      </x:c>
      <x:c r="K8" s="2" t="str">
        <x:f>IF(AND(C8='Invoice inputs'!I10,D8='Invoice inputs'!J10),"Matches","Review")</x:f>
        <x:v>Matches</x:v>
      </x:c>
    </x:row>
    <x:row r="9" ht="25" customHeight="1">
      <x:c r="A9" s="2" t="str">
        <x:f>'Invoice inputs'!A11</x:f>
        <x:v>Cooking oil by weight</x:v>
      </x:c>
      <x:c r="B9" s="18" t="n">
        <x:f>'Invoice inputs'!H11</x:f>
        <x:v>0.25</x:v>
      </x:c>
      <x:c r="C9" s="18" t="n">
        <x:f>'Invoice inputs'!B11*'Invoice inputs'!C11</x:f>
        <x:v>10</x:v>
      </x:c>
      <x:c r="D9" s="18" t="n">
        <x:f>'Invoice inputs'!E11*'Invoice inputs'!F11</x:f>
        <x:v>10</x:v>
      </x:c>
      <x:c r="E9" s="17" t="n">
        <x:f>'Invoice inputs'!D11/C9</x:f>
        <x:v>4</x:v>
      </x:c>
      <x:c r="F9" s="17" t="n">
        <x:f>'Invoice inputs'!G11/D9</x:f>
        <x:v>4</x:v>
      </x:c>
      <x:c r="G9" s="17" t="n">
        <x:f>F9</x:f>
        <x:v>4</x:v>
      </x:c>
      <x:c r="H9" s="17" t="n">
        <x:f>B9*E9</x:f>
        <x:v>1</x:v>
      </x:c>
      <x:c r="I9" s="17" t="n">
        <x:f>B9*F9</x:f>
        <x:v>1</x:v>
      </x:c>
      <x:c r="J9" s="17" t="n">
        <x:f>B9*G9</x:f>
        <x:v>1</x:v>
      </x:c>
      <x:c r="K9" s="2" t="str">
        <x:f>IF(AND(C9='Invoice inputs'!I11,D9='Invoice inputs'!J11),"Matches","Review")</x:f>
        <x:v>Matches</x:v>
      </x:c>
    </x:row>
    <x:row r="10" ht="25" customHeight="1">
      <x:c r="A10" s="2" t="str">
        <x:f>'Invoice inputs'!A12</x:f>
        <x:v>Spice blend</x:v>
      </x:c>
      <x:c r="B10" s="18" t="n">
        <x:f>'Invoice inputs'!H12</x:f>
        <x:v>0.05</x:v>
      </x:c>
      <x:c r="C10" s="18" t="n">
        <x:f>'Invoice inputs'!B12*'Invoice inputs'!C12</x:f>
        <x:v>1</x:v>
      </x:c>
      <x:c r="D10" s="18" t="n">
        <x:f>'Invoice inputs'!E12*'Invoice inputs'!F12</x:f>
        <x:v>1</x:v>
      </x:c>
      <x:c r="E10" s="17" t="n">
        <x:f>'Invoice inputs'!D12/C10</x:f>
        <x:v>10</x:v>
      </x:c>
      <x:c r="F10" s="17" t="n">
        <x:f>'Invoice inputs'!G12/D10</x:f>
        <x:v>10</x:v>
      </x:c>
      <x:c r="G10" s="17" t="n">
        <x:f>F10</x:f>
        <x:v>10</x:v>
      </x:c>
      <x:c r="H10" s="17" t="n">
        <x:f>B10*E10</x:f>
        <x:v>0.5</x:v>
      </x:c>
      <x:c r="I10" s="17" t="n">
        <x:f>B10*F10</x:f>
        <x:v>0.5</x:v>
      </x:c>
      <x:c r="J10" s="17" t="n">
        <x:f>B10*G10</x:f>
        <x:v>0.5</x:v>
      </x:c>
      <x:c r="K10" s="2" t="str">
        <x:f>IF(AND(C10='Invoice inputs'!I12,D10='Invoice inputs'!J12),"Matches","Review")</x:f>
        <x:v>Matches</x:v>
      </x:c>
    </x:row>
    <x:row r="11" ht="25" customHeight="1">
      <x:c r="A11" s="2" t="str">
        <x:f>'Invoice inputs'!A13</x:f>
        <x:v>Salt</x:v>
      </x:c>
      <x:c r="B11" s="18" t="n">
        <x:f>'Invoice inputs'!H13</x:f>
        <x:v>0.02</x:v>
      </x:c>
      <x:c r="C11" s="18" t="n">
        <x:f>'Invoice inputs'!B13*'Invoice inputs'!C13</x:f>
        <x:v>2</x:v>
      </x:c>
      <x:c r="D11" s="18" t="n">
        <x:f>'Invoice inputs'!E13*'Invoice inputs'!F13</x:f>
        <x:v>2</x:v>
      </x:c>
      <x:c r="E11" s="17" t="n">
        <x:f>'Invoice inputs'!D13/C11</x:f>
        <x:v>0.5</x:v>
      </x:c>
      <x:c r="F11" s="17" t="n">
        <x:f>'Invoice inputs'!G13/D11</x:f>
        <x:v>0.5</x:v>
      </x:c>
      <x:c r="G11" s="17" t="n">
        <x:f>F11</x:f>
        <x:v>0.5</x:v>
      </x:c>
      <x:c r="H11" s="17" t="n">
        <x:f>B11*E11</x:f>
        <x:v>0.01</x:v>
      </x:c>
      <x:c r="I11" s="17" t="n">
        <x:f>B11*F11</x:f>
        <x:v>0.01</x:v>
      </x:c>
      <x:c r="J11" s="17" t="n">
        <x:f>B11*G11</x:f>
        <x:v>0.01</x:v>
      </x:c>
      <x:c r="K11" s="2" t="str">
        <x:f>IF(AND(C11='Invoice inputs'!I13,D11='Invoice inputs'!J13),"Matches","Review")</x:f>
        <x:v>Matches</x:v>
      </x:c>
    </x:row>
    <x:row r="12" ht="25" customHeight="1">
      <x:c r="A12" s="2"/>
      <x:c r="B12" s="18"/>
      <x:c r="C12" s="18"/>
      <x:c r="D12" s="18"/>
      <x:c r="E12" s="2"/>
      <x:c r="F12" s="2"/>
      <x:c r="G12" s="2"/>
      <x:c r="H12" s="17"/>
      <x:c r="I12" s="17"/>
      <x:c r="J12" s="17"/>
      <x:c r="K12" s="2"/>
    </x:row>
    <x:row r="13" ht="25" customHeight="1">
      <x:c r="A13" s="2" t="str">
        <x:v>Batch total</x:v>
      </x:c>
      <x:c r="B13" s="18" t="n">
        <x:f>SUM(B6:B11)</x:f>
        <x:v>16.32</x:v>
      </x:c>
      <x:c r="C13" s="18"/>
      <x:c r="D13" s="18"/>
      <x:c r="E13" s="2"/>
      <x:c r="F13" s="2"/>
      <x:c r="G13" s="2"/>
      <x:c r="H13" s="17" t="n">
        <x:f>SUM(H6:H11)</x:f>
        <x:v>80.71000000000001</x:v>
      </x:c>
      <x:c r="I13" s="17" t="n">
        <x:f>SUM(I6:I11)</x:f>
        <x:v>87.91</x:v>
      </x:c>
      <x:c r="J13" s="17" t="n">
        <x:f>SUM(J6:J11)</x:f>
        <x:v>82.51000000000002</x:v>
      </x:c>
      <x:c r="K13" s="2"/>
    </x:row>
    <x:row r="14" ht="25" customHeight="1">
      <x:c r="A14" s="2" t="str">
        <x:v>Usable finished output kg</x:v>
      </x:c>
      <x:c r="B14" s="18" t="n">
        <x:f>Assumptions!B5</x:f>
        <x:v>12</x:v>
      </x:c>
      <x:c r="C14" s="18"/>
      <x:c r="D14" s="18"/>
      <x:c r="E14" s="2"/>
      <x:c r="F14" s="2"/>
      <x:c r="G14" s="2"/>
      <x:c r="H14" s="17"/>
      <x:c r="I14" s="17"/>
      <x:c r="J14" s="17"/>
      <x:c r="K14" s="2"/>
    </x:row>
    <x:row r="15" ht="25" customHeight="1">
      <x:c r="A15" s="2" t="str">
        <x:v>Recorded output / raw input</x:v>
      </x:c>
      <x:c r="B15" s="15" t="n">
        <x:f>B14/B13</x:f>
        <x:v>0.7352941176470588</x:v>
      </x:c>
      <x:c r="C15" s="2"/>
      <x:c r="D15" s="2"/>
      <x:c r="E15" s="2"/>
      <x:c r="F15" s="2"/>
      <x:c r="G15" s="2"/>
      <x:c r="H15" s="17"/>
      <x:c r="I15" s="17"/>
      <x:c r="J15" s="17"/>
      <x:c r="K15" s="2"/>
    </x:row>
    <x:row r="16" ht="25" customHeight="1">
      <x:c r="A16" s="2" t="str">
        <x:v>Finished filling USD per kg</x:v>
      </x:c>
      <x:c r="B16" s="2"/>
      <x:c r="C16" s="2"/>
      <x:c r="D16" s="2"/>
      <x:c r="E16" s="2"/>
      <x:c r="F16" s="2"/>
      <x:c r="G16" s="2"/>
      <x:c r="H16" s="17" t="n">
        <x:f>H13/B14</x:f>
        <x:v>6.725833333333334</x:v>
      </x:c>
      <x:c r="I16" s="17" t="n">
        <x:f>I13/B14</x:f>
        <x:v>7.325833333333333</x:v>
      </x:c>
      <x:c r="J16" s="17" t="n">
        <x:f>J13/B14</x:f>
        <x:v>6.875833333333335</x:v>
      </x:c>
      <x:c r="K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47" customHeight="1">
      <x:c r="A19" s="10" t="str">
        <x:v>Menu recipe</x:v>
      </x:c>
      <x:c r="B19" s="10" t="str">
        <x:v>Filling kg per item</x:v>
      </x:c>
      <x:c r="C19" s="10" t="str">
        <x:v>Other ingredient USD</x:v>
      </x:c>
      <x:c r="D19" s="10" t="str">
        <x:v>Previous item USD</x:v>
      </x:c>
      <x:c r="E19" s="10" t="str">
        <x:v>Current item USD</x:v>
      </x:c>
      <x:c r="F19" s="10" t="str">
        <x:v>Quote item USD</x:v>
      </x:c>
      <x:c r="G19" s="10" t="str">
        <x:v>Change USD per item</x:v>
      </x:c>
      <x:c r="H19" s="10" t="str">
        <x:v>Selling price USD</x:v>
      </x:c>
      <x:c r="I19" s="10" t="str">
        <x:v>Previous ingredient share</x:v>
      </x:c>
      <x:c r="J19" s="10" t="str">
        <x:v>Current ingredient share</x:v>
      </x:c>
      <x:c r="K19" s="10" t="str">
        <x:v>Quote ingredient share</x:v>
      </x:c>
    </x:row>
    <x:row r="20" ht="25" customHeight="1">
      <x:c r="A20" s="2" t="str">
        <x:f>Assumptions!A13</x:f>
        <x:v>Chicken wrap</x:v>
      </x:c>
      <x:c r="B20" s="18" t="n">
        <x:f>Assumptions!B13</x:f>
        <x:v>0.12</x:v>
      </x:c>
      <x:c r="C20" s="17" t="n">
        <x:f>Assumptions!C13</x:f>
        <x:v>1.2</x:v>
      </x:c>
      <x:c r="D20" s="17" t="n">
        <x:f>B20*$H$16+C20</x:f>
        <x:v>2.0071</x:v>
      </x:c>
      <x:c r="E20" s="17" t="n">
        <x:f>B20*$I$16+C20</x:f>
        <x:v>2.0791</x:v>
      </x:c>
      <x:c r="F20" s="17" t="n">
        <x:f>B20*$J$16+C20</x:f>
        <x:v>2.0251</x:v>
      </x:c>
      <x:c r="G20" s="17" t="n">
        <x:f>E20-D20</x:f>
        <x:v>0.07200000000000006</x:v>
      </x:c>
      <x:c r="H20" s="20" t="n">
        <x:f>Assumptions!D13</x:f>
        <x:v>8.5</x:v>
      </x:c>
      <x:c r="I20" s="15" t="n">
        <x:f>D20/H20</x:f>
        <x:v>0.23612941176470587</x:v>
      </x:c>
      <x:c r="J20" s="15" t="n">
        <x:f>E20/H20</x:f>
        <x:v>0.24459999999999998</x:v>
      </x:c>
      <x:c r="K20" s="15" t="n">
        <x:f>F20/H20</x:f>
        <x:v>0.23824705882352942</x:v>
      </x:c>
    </x:row>
    <x:row r="21" ht="25" customHeight="1">
      <x:c r="A21" s="2" t="str">
        <x:f>Assumptions!A14</x:f>
        <x:v>Chicken rice bowl</x:v>
      </x:c>
      <x:c r="B21" s="18" t="n">
        <x:f>Assumptions!B14</x:f>
        <x:v>0.18</x:v>
      </x:c>
      <x:c r="C21" s="17" t="n">
        <x:f>Assumptions!C14</x:f>
        <x:v>1.8</x:v>
      </x:c>
      <x:c r="D21" s="17" t="n">
        <x:f>B21*$H$16+C21</x:f>
        <x:v>3.01065</x:v>
      </x:c>
      <x:c r="E21" s="17" t="n">
        <x:f>B21*$I$16+C21</x:f>
        <x:v>3.1186499999999997</x:v>
      </x:c>
      <x:c r="F21" s="17" t="n">
        <x:f>B21*$J$16+C21</x:f>
        <x:v>3.03765</x:v>
      </x:c>
      <x:c r="G21" s="17" t="n">
        <x:f>E21-D21</x:f>
        <x:v>0.10799999999999965</x:v>
      </x:c>
      <x:c r="H21" s="20" t="n">
        <x:f>Assumptions!D14</x:f>
        <x:v>11</x:v>
      </x:c>
      <x:c r="I21" s="15" t="n">
        <x:f>D21/H21</x:f>
        <x:v>0.2736954545454546</x:v>
      </x:c>
      <x:c r="J21" s="15" t="n">
        <x:f>E21/H21</x:f>
        <x:v>0.28351363636363636</x:v>
      </x:c>
      <x:c r="K21" s="15" t="n">
        <x:f>F21/H21</x:f>
        <x:v>0.27615</x:v>
      </x:c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5" customHeight="1">
      <x:c r="A24" s="2" t="str">
        <x:v>Wrong tomato USD per kg delta</x:v>
      </x:c>
      <x:c r="B24" s="17" t="n">
        <x:f>'Invoice inputs'!G9/C7-E7</x:f>
        <x:v>0.3999999999999999</x:v>
      </x:c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36" customHeight="1">
      <x:c r="A26" s="7" t="str">
        <x:v>The wrong tomato alert divides the new $36 case price by the old 15 kg weight. The correct new weight is 18 kg. This error is isolated below and never added to the quote opportunity.</x:v>
      </x:c>
      <x:c r="B26" s="7" t="str">
        <x:v>The wrong tomato alert divides the new $36 case price by the old 15 kg weight. The correct new weight is 18 kg. This error is isolated below and never added to the quote opportunity.</x:v>
      </x:c>
      <x:c r="C26" s="7" t="str">
        <x:v>The wrong tomato alert divides the new $36 case price by the old 15 kg weight. The correct new weight is 18 kg. This error is isolated below and never added to the quote opportunity.</x:v>
      </x:c>
      <x:c r="D26" s="7" t="str">
        <x:v>The wrong tomato alert divides the new $36 case price by the old 15 kg weight. The correct new weight is 18 kg. This error is isolated below and never added to the quote opportunity.</x:v>
      </x:c>
      <x:c r="E26" s="7" t="str">
        <x:v>The wrong tomato alert divides the new $36 case price by the old 15 kg weight. The correct new weight is 18 kg. This error is isolated below and never added to the quote opportunity.</x:v>
      </x:c>
      <x:c r="F26" s="7" t="str">
        <x:v>The wrong tomato alert divides the new $36 case price by the old 15 kg weight. The correct new weight is 18 kg. This error is isolated below and never added to the quote opportunity.</x:v>
      </x:c>
      <x:c r="G26" s="7" t="str">
        <x:v>The wrong tomato alert divides the new $36 case price by the old 15 kg weight. The correct new weight is 18 kg. This error is isolated below and never added to the quote opportunity.</x:v>
      </x:c>
      <x:c r="H26" s="7" t="str">
        <x:v>The wrong tomato alert divides the new $36 case price by the old 15 kg weight. The correct new weight is 18 kg. This error is isolated below and never added to the quote opportunity.</x:v>
      </x:c>
      <x:c r="I26" s="7" t="str">
        <x:v>The wrong tomato alert divides the new $36 case price by the old 15 kg weight. The correct new weight is 18 kg. This error is isolated below and never added to the quote opportunity.</x:v>
      </x:c>
      <x:c r="J26" s="7" t="str">
        <x:v>The wrong tomato alert divides the new $36 case price by the old 15 kg weight. The correct new weight is 18 kg. This error is isolated below and never added to the quote opportunity.</x:v>
      </x:c>
      <x:c r="K26" s="7" t="str">
        <x:v>The wrong tomato alert divides the new $36 case price by the old 15 kg weight. The correct new weight is 18 kg. This error is isolated below and never added to the quote opportunity.</x:v>
      </x:c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36" customHeight="1">
      <x:c r="A28" s="7" t="str">
        <x:v>Ingredient share means ingredient cost divided by the assumed selling price. It is not a profit margin and excludes packaging, tax, freight, labor, overhead and service fees.</x:v>
      </x:c>
      <x:c r="B28" s="7" t="str">
        <x:v>Ingredient share means ingredient cost divided by the assumed selling price. It is not a profit margin and excludes packaging, tax, freight, labor, overhead and service fees.</x:v>
      </x:c>
      <x:c r="C28" s="7" t="str">
        <x:v>Ingredient share means ingredient cost divided by the assumed selling price. It is not a profit margin and excludes packaging, tax, freight, labor, overhead and service fees.</x:v>
      </x:c>
      <x:c r="D28" s="7" t="str">
        <x:v>Ingredient share means ingredient cost divided by the assumed selling price. It is not a profit margin and excludes packaging, tax, freight, labor, overhead and service fees.</x:v>
      </x:c>
      <x:c r="E28" s="7" t="str">
        <x:v>Ingredient share means ingredient cost divided by the assumed selling price. It is not a profit margin and excludes packaging, tax, freight, labor, overhead and service fees.</x:v>
      </x:c>
      <x:c r="F28" s="7" t="str">
        <x:v>Ingredient share means ingredient cost divided by the assumed selling price. It is not a profit margin and excludes packaging, tax, freight, labor, overhead and service fees.</x:v>
      </x:c>
      <x:c r="G28" s="7" t="str">
        <x:v>Ingredient share means ingredient cost divided by the assumed selling price. It is not a profit margin and excludes packaging, tax, freight, labor, overhead and service fees.</x:v>
      </x:c>
      <x:c r="H28" s="7" t="str">
        <x:v>Ingredient share means ingredient cost divided by the assumed selling price. It is not a profit margin and excludes packaging, tax, freight, labor, overhead and service fees.</x:v>
      </x:c>
      <x:c r="I28" s="7" t="str">
        <x:v>Ingredient share means ingredient cost divided by the assumed selling price. It is not a profit margin and excludes packaging, tax, freight, labor, overhead and service fees.</x:v>
      </x:c>
      <x:c r="J28" s="7" t="str">
        <x:v>Ingredient share means ingredient cost divided by the assumed selling price. It is not a profit margin and excludes packaging, tax, freight, labor, overhead and service fees.</x:v>
      </x:c>
      <x:c r="K28" s="7" t="str">
        <x:v>Ingredient share means ingredient cost divided by the assumed selling price. It is not a profit margin and excludes packaging, tax, freight, labor, overhead and service fees.</x:v>
      </x:c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</x:sheetData>
  <x:mergeCells>
    <x:mergeCell ref="A1:K1"/>
    <x:mergeCell ref="A2:K2"/>
    <x:mergeCell ref="A3:K3"/>
    <x:mergeCell ref="A26:K26"/>
    <x:mergeCell ref="A28:K2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0" hidden="0" customWidth="1"/>
    <x:col min="2" max="2" width="15" hidden="0" customWidth="1"/>
    <x:col min="3" max="3" width="15" hidden="0" customWidth="1"/>
    <x:col min="4" max="4" width="18" hidden="0" customWidth="1"/>
    <x:col min="5" max="5" width="15" hidden="0" customWidth="1"/>
    <x:col min="6" max="6" width="15" hidden="0" customWidth="1"/>
    <x:col min="7" max="7" width="18" hidden="0" customWidth="1"/>
    <x:col min="8" max="8" width="16" hidden="0" customWidth="1"/>
    <x:col min="9" max="9" width="17" hidden="0" customWidth="1"/>
    <x:col min="10" max="10" width="17" hidden="0" customWidth="1"/>
  </x:cols>
  <x:sheetData>
    <x:row r="1" ht="28" customHeight="1">
      <x:c r="A1" s="4" t="str">
        <x:v>Fictional demonstration. Invented records. Not a customer result.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4" customHeight="1">
      <x:c r="A2" s="5" t="str">
        <x:v>Invoice inputs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30" customHeight="1">
      <x:c r="A3" s="7" t="str">
        <x:v>Cedar Kitchen Group / Example Food Supply. Previous invoice DEMO-INV-0901, 2026-09-01.</x:v>
      </x:c>
      <x:c r="B3" s="7" t="str">
        <x:v>Cedar Kitchen Group / Example Food Supply. Previous invoice DEMO-INV-0901, 2026-09-01.</x:v>
      </x:c>
      <x:c r="C3" s="7" t="str">
        <x:v>Cedar Kitchen Group / Example Food Supply. Previous invoice DEMO-INV-0901, 2026-09-01.</x:v>
      </x:c>
      <x:c r="D3" s="7" t="str">
        <x:v>Cedar Kitchen Group / Example Food Supply. Previous invoice DEMO-INV-0901, 2026-09-01.</x:v>
      </x:c>
      <x:c r="E3" s="7" t="str">
        <x:v>Cedar Kitchen Group / Example Food Supply. Previous invoice DEMO-INV-0901, 2026-09-01.</x:v>
      </x:c>
      <x:c r="F3" s="7" t="str">
        <x:v>Cedar Kitchen Group / Example Food Supply. Previous invoice DEMO-INV-0901, 2026-09-01.</x:v>
      </x:c>
      <x:c r="G3" s="7" t="str">
        <x:v>Cedar Kitchen Group / Example Food Supply. Previous invoice DEMO-INV-0901, 2026-09-01.</x:v>
      </x:c>
      <x:c r="H3" s="7" t="str">
        <x:v>Cedar Kitchen Group / Example Food Supply. Previous invoice DEMO-INV-0901, 2026-09-01.</x:v>
      </x:c>
      <x:c r="I3" s="7" t="str">
        <x:v>Cedar Kitchen Group / Example Food Supply. Previous invoice DEMO-INV-0901, 2026-09-01.</x:v>
      </x:c>
      <x:c r="J3" s="7" t="str">
        <x:v>Cedar Kitchen Group / Example Food Supply. Previous invoice DEMO-INV-0901, 2026-09-01.</x:v>
      </x:c>
    </x:row>
    <x:row r="4" ht="30" customHeight="1">
      <x:c r="A4" s="7" t="str">
        <x:v>Current invoice DEMO-INV-1001, 2026-10-01. One case per line on both invoices; USD; taxes and freight excluded.</x:v>
      </x:c>
      <x:c r="B4" s="7" t="str">
        <x:v>Current invoice DEMO-INV-1001, 2026-10-01. One case per line on both invoices; USD; taxes and freight excluded.</x:v>
      </x:c>
      <x:c r="C4" s="7" t="str">
        <x:v>Current invoice DEMO-INV-1001, 2026-10-01. One case per line on both invoices; USD; taxes and freight excluded.</x:v>
      </x:c>
      <x:c r="D4" s="7" t="str">
        <x:v>Current invoice DEMO-INV-1001, 2026-10-01. One case per line on both invoices; USD; taxes and freight excluded.</x:v>
      </x:c>
      <x:c r="E4" s="7" t="str">
        <x:v>Current invoice DEMO-INV-1001, 2026-10-01. One case per line on both invoices; USD; taxes and freight excluded.</x:v>
      </x:c>
      <x:c r="F4" s="7" t="str">
        <x:v>Current invoice DEMO-INV-1001, 2026-10-01. One case per line on both invoices; USD; taxes and freight excluded.</x:v>
      </x:c>
      <x:c r="G4" s="7" t="str">
        <x:v>Current invoice DEMO-INV-1001, 2026-10-01. One case per line on both invoices; USD; taxes and freight excluded.</x:v>
      </x:c>
      <x:c r="H4" s="7" t="str">
        <x:v>Current invoice DEMO-INV-1001, 2026-10-01. One case per line on both invoices; USD; taxes and freight excluded.</x:v>
      </x:c>
      <x:c r="I4" s="7" t="str">
        <x:v>Current invoice DEMO-INV-1001, 2026-10-01. One case per line on both invoices; USD; taxes and freight excluded.</x:v>
      </x:c>
      <x:c r="J4" s="7" t="str">
        <x:v>Current invoice DEMO-INV-1001, 2026-10-01. One case per line on both invoices; USD; taxes and freight excluded.</x:v>
      </x:c>
    </x:row>
    <x:row r="5" ht="32" customHeight="1">
      <x:c r="A5" s="7" t="str">
        <x:v>Editable synthetic source values. Recorded case weights are retained for checking; the calculation uses packs per case multiplied by kg per pack.</x:v>
      </x:c>
      <x:c r="B5" s="7" t="str">
        <x:v>Editable synthetic source values. Recorded case weights are retained for checking; the calculation uses packs per case multiplied by kg per pack.</x:v>
      </x:c>
      <x:c r="C5" s="7" t="str">
        <x:v>Editable synthetic source values. Recorded case weights are retained for checking; the calculation uses packs per case multiplied by kg per pack.</x:v>
      </x:c>
      <x:c r="D5" s="7" t="str">
        <x:v>Editable synthetic source values. Recorded case weights are retained for checking; the calculation uses packs per case multiplied by kg per pack.</x:v>
      </x:c>
      <x:c r="E5" s="7" t="str">
        <x:v>Editable synthetic source values. Recorded case weights are retained for checking; the calculation uses packs per case multiplied by kg per pack.</x:v>
      </x:c>
      <x:c r="F5" s="7" t="str">
        <x:v>Editable synthetic source values. Recorded case weights are retained for checking; the calculation uses packs per case multiplied by kg per pack.</x:v>
      </x:c>
      <x:c r="G5" s="7" t="str">
        <x:v>Editable synthetic source values. Recorded case weights are retained for checking; the calculation uses packs per case multiplied by kg per pack.</x:v>
      </x:c>
      <x:c r="H5" s="7" t="str">
        <x:v>Editable synthetic source values. Recorded case weights are retained for checking; the calculation uses packs per case multiplied by kg per pack.</x:v>
      </x:c>
      <x:c r="I5" s="7" t="str">
        <x:v>Editable synthetic source values. Recorded case weights are retained for checking; the calculation uses packs per case multiplied by kg per pack.</x:v>
      </x:c>
      <x:c r="J5" s="7" t="str">
        <x:v>Editable synthetic source values. Recorded case weights are retained for checking; the calculation uses packs per case multiplied by kg per pack.</x:v>
      </x:c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47" customHeight="1">
      <x:c r="A7" s="10" t="str">
        <x:v>Ingredient</x:v>
      </x:c>
      <x:c r="B7" s="10" t="str">
        <x:v>Previous packs</x:v>
      </x:c>
      <x:c r="C7" s="10" t="str">
        <x:v>Previous kg per pack</x:v>
      </x:c>
      <x:c r="D7" s="10" t="str">
        <x:v>Previous case USD</x:v>
      </x:c>
      <x:c r="E7" s="10" t="str">
        <x:v>Current packs</x:v>
      </x:c>
      <x:c r="F7" s="10" t="str">
        <x:v>Current kg per pack</x:v>
      </x:c>
      <x:c r="G7" s="10" t="str">
        <x:v>Current case USD</x:v>
      </x:c>
      <x:c r="H7" s="10" t="str">
        <x:v>Raw kg per batch</x:v>
      </x:c>
      <x:c r="I7" s="10" t="str">
        <x:v>Previous recorded case kg</x:v>
      </x:c>
      <x:c r="J7" s="10" t="str">
        <x:v>Current recorded case kg</x:v>
      </x:c>
    </x:row>
    <x:row r="8" ht="25" customHeight="1">
      <x:c r="A8" s="2" t="str">
        <x:v>Raw boneless chicken</x:v>
      </x:c>
      <x:c r="B8" s="11" t="n">
        <x:v>6</x:v>
      </x:c>
      <x:c r="C8" s="11" t="n">
        <x:v>2</x:v>
      </x:c>
      <x:c r="D8" s="13" t="n">
        <x:v>72</x:v>
      </x:c>
      <x:c r="E8" s="11" t="n">
        <x:v>4</x:v>
      </x:c>
      <x:c r="F8" s="11" t="n">
        <x:v>2.5</x:v>
      </x:c>
      <x:c r="G8" s="13" t="n">
        <x:v>66</x:v>
      </x:c>
      <x:c r="H8" s="11" t="n">
        <x:v>12</x:v>
      </x:c>
      <x:c r="I8" s="11" t="n">
        <x:v>12</x:v>
      </x:c>
      <x:c r="J8" s="11" t="n">
        <x:v>10</x:v>
      </x:c>
    </x:row>
    <x:row r="9" ht="25" customHeight="1">
      <x:c r="A9" s="2" t="str">
        <x:v>Chopped tomatoes</x:v>
      </x:c>
      <x:c r="B9" s="11" t="n">
        <x:v>6</x:v>
      </x:c>
      <x:c r="C9" s="11" t="n">
        <x:v>2.5</x:v>
      </x:c>
      <x:c r="D9" s="13" t="n">
        <x:v>30</x:v>
      </x:c>
      <x:c r="E9" s="11" t="n">
        <x:v>6</x:v>
      </x:c>
      <x:c r="F9" s="11" t="n">
        <x:v>3</x:v>
      </x:c>
      <x:c r="G9" s="13" t="n">
        <x:v>36</x:v>
      </x:c>
      <x:c r="H9" s="11" t="n">
        <x:v>3</x:v>
      </x:c>
      <x:c r="I9" s="11" t="n">
        <x:v>15</x:v>
      </x:c>
      <x:c r="J9" s="11" t="n">
        <x:v>18</x:v>
      </x:c>
    </x:row>
    <x:row r="10" ht="25" customHeight="1">
      <x:c r="A10" s="2" t="str">
        <x:v>Onions</x:v>
      </x:c>
      <x:c r="B10" s="11" t="n">
        <x:v>1</x:v>
      </x:c>
      <x:c r="C10" s="11" t="n">
        <x:v>20</x:v>
      </x:c>
      <x:c r="D10" s="13" t="n">
        <x:v>24</x:v>
      </x:c>
      <x:c r="E10" s="11" t="n">
        <x:v>1</x:v>
      </x:c>
      <x:c r="F10" s="11" t="n">
        <x:v>20</x:v>
      </x:c>
      <x:c r="G10" s="13" t="n">
        <x:v>24</x:v>
      </x:c>
      <x:c r="H10" s="11" t="n">
        <x:v>1</x:v>
      </x:c>
      <x:c r="I10" s="11" t="n">
        <x:v>20</x:v>
      </x:c>
      <x:c r="J10" s="11" t="n">
        <x:v>20</x:v>
      </x:c>
    </x:row>
    <x:row r="11" ht="25" customHeight="1">
      <x:c r="A11" s="2" t="str">
        <x:v>Cooking oil by weight</x:v>
      </x:c>
      <x:c r="B11" s="11" t="n">
        <x:v>1</x:v>
      </x:c>
      <x:c r="C11" s="11" t="n">
        <x:v>10</x:v>
      </x:c>
      <x:c r="D11" s="13" t="n">
        <x:v>40</x:v>
      </x:c>
      <x:c r="E11" s="11" t="n">
        <x:v>1</x:v>
      </x:c>
      <x:c r="F11" s="11" t="n">
        <x:v>10</x:v>
      </x:c>
      <x:c r="G11" s="13" t="n">
        <x:v>40</x:v>
      </x:c>
      <x:c r="H11" s="11" t="n">
        <x:v>0.25</x:v>
      </x:c>
      <x:c r="I11" s="11" t="n">
        <x:v>10</x:v>
      </x:c>
      <x:c r="J11" s="11" t="n">
        <x:v>10</x:v>
      </x:c>
    </x:row>
    <x:row r="12" ht="25" customHeight="1">
      <x:c r="A12" s="2" t="str">
        <x:v>Spice blend</x:v>
      </x:c>
      <x:c r="B12" s="11" t="n">
        <x:v>1</x:v>
      </x:c>
      <x:c r="C12" s="11" t="n">
        <x:v>1</x:v>
      </x:c>
      <x:c r="D12" s="13" t="n">
        <x:v>10</x:v>
      </x:c>
      <x:c r="E12" s="11" t="n">
        <x:v>1</x:v>
      </x:c>
      <x:c r="F12" s="11" t="n">
        <x:v>1</x:v>
      </x:c>
      <x:c r="G12" s="13" t="n">
        <x:v>10</x:v>
      </x:c>
      <x:c r="H12" s="11" t="n">
        <x:v>0.05</x:v>
      </x:c>
      <x:c r="I12" s="11" t="n">
        <x:v>1</x:v>
      </x:c>
      <x:c r="J12" s="11" t="n">
        <x:v>1</x:v>
      </x:c>
    </x:row>
    <x:row r="13" ht="25" customHeight="1">
      <x:c r="A13" s="2" t="str">
        <x:v>Salt</x:v>
      </x:c>
      <x:c r="B13" s="11" t="n">
        <x:v>1</x:v>
      </x:c>
      <x:c r="C13" s="11" t="n">
        <x:v>2</x:v>
      </x:c>
      <x:c r="D13" s="13" t="n">
        <x:v>1</x:v>
      </x:c>
      <x:c r="E13" s="11" t="n">
        <x:v>1</x:v>
      </x:c>
      <x:c r="F13" s="11" t="n">
        <x:v>2</x:v>
      </x:c>
      <x:c r="G13" s="13" t="n">
        <x:v>1</x:v>
      </x:c>
      <x:c r="H13" s="11" t="n">
        <x:v>0.02</x:v>
      </x:c>
      <x:c r="I13" s="11" t="n">
        <x:v>2</x:v>
      </x:c>
      <x:c r="J13" s="11" t="n">
        <x:v>2</x:v>
      </x:c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38" customHeight="1">
      <x:c r="A16" s="7" t="str">
        <x:v>The original invoice extracts each total $177 with one case per line. Different case weights mean equal invoice subtotals do not imply equal unit costs.</x:v>
      </x:c>
      <x:c r="B16" s="7" t="str">
        <x:v>The original invoice extracts each total $177 with one case per line. Different case weights mean equal invoice subtotals do not imply equal unit costs.</x:v>
      </x:c>
      <x:c r="C16" s="7" t="str">
        <x:v>The original invoice extracts each total $177 with one case per line. Different case weights mean equal invoice subtotals do not imply equal unit costs.</x:v>
      </x:c>
      <x:c r="D16" s="7" t="str">
        <x:v>The original invoice extracts each total $177 with one case per line. Different case weights mean equal invoice subtotals do not imply equal unit costs.</x:v>
      </x:c>
      <x:c r="E16" s="7" t="str">
        <x:v>The original invoice extracts each total $177 with one case per line. Different case weights mean equal invoice subtotals do not imply equal unit costs.</x:v>
      </x:c>
      <x:c r="F16" s="7" t="str">
        <x:v>The original invoice extracts each total $177 with one case per line. Different case weights mean equal invoice subtotals do not imply equal unit costs.</x:v>
      </x:c>
      <x:c r="G16" s="7" t="str">
        <x:v>The original invoice extracts each total $177 with one case per line. Different case weights mean equal invoice subtotals do not imply equal unit costs.</x:v>
      </x:c>
      <x:c r="H16" s="7" t="str">
        <x:v>The original invoice extracts each total $177 with one case per line. Different case weights mean equal invoice subtotals do not imply equal unit costs.</x:v>
      </x:c>
      <x:c r="I16" s="7" t="str">
        <x:v>The original invoice extracts each total $177 with one case per line. Different case weights mean equal invoice subtotals do not imply equal unit costs.</x:v>
      </x:c>
      <x:c r="J16" s="7" t="str">
        <x:v>The original invoice extracts each total $177 with one case per line. Different case weights mean equal invoice subtotals do not imply equal unit costs.</x:v>
      </x:c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38" customHeight="1">
      <x:c r="A18" s="7" t="str">
        <x:v>Raw quantities are linked to DEMO-BATCH-01. Oil is measured by weight. The six invoice lines do not substantiate the other ingredient allowances in finished menu items.</x:v>
      </x:c>
      <x:c r="B18" s="7" t="str">
        <x:v>Raw quantities are linked to DEMO-BATCH-01. Oil is measured by weight. The six invoice lines do not substantiate the other ingredient allowances in finished menu items.</x:v>
      </x:c>
      <x:c r="C18" s="7" t="str">
        <x:v>Raw quantities are linked to DEMO-BATCH-01. Oil is measured by weight. The six invoice lines do not substantiate the other ingredient allowances in finished menu items.</x:v>
      </x:c>
      <x:c r="D18" s="7" t="str">
        <x:v>Raw quantities are linked to DEMO-BATCH-01. Oil is measured by weight. The six invoice lines do not substantiate the other ingredient allowances in finished menu items.</x:v>
      </x:c>
      <x:c r="E18" s="7" t="str">
        <x:v>Raw quantities are linked to DEMO-BATCH-01. Oil is measured by weight. The six invoice lines do not substantiate the other ingredient allowances in finished menu items.</x:v>
      </x:c>
      <x:c r="F18" s="7" t="str">
        <x:v>Raw quantities are linked to DEMO-BATCH-01. Oil is measured by weight. The six invoice lines do not substantiate the other ingredient allowances in finished menu items.</x:v>
      </x:c>
      <x:c r="G18" s="7" t="str">
        <x:v>Raw quantities are linked to DEMO-BATCH-01. Oil is measured by weight. The six invoice lines do not substantiate the other ingredient allowances in finished menu items.</x:v>
      </x:c>
      <x:c r="H18" s="7" t="str">
        <x:v>Raw quantities are linked to DEMO-BATCH-01. Oil is measured by weight. The six invoice lines do not substantiate the other ingredient allowances in finished menu items.</x:v>
      </x:c>
      <x:c r="I18" s="7" t="str">
        <x:v>Raw quantities are linked to DEMO-BATCH-01. Oil is measured by weight. The six invoice lines do not substantiate the other ingredient allowances in finished menu items.</x:v>
      </x:c>
      <x:c r="J18" s="7" t="str">
        <x:v>Raw quantities are linked to DEMO-BATCH-01. Oil is measured by weight. The six invoice lines do not substantiate the other ingredient allowances in finished menu items.</x:v>
      </x:c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mergeCells>
    <x:mergeCell ref="A1:J1"/>
    <x:mergeCell ref="A2:J2"/>
    <x:mergeCell ref="A3:J3"/>
    <x:mergeCell ref="A4:J4"/>
    <x:mergeCell ref="A5:J5"/>
    <x:mergeCell ref="A16:J16"/>
    <x:mergeCell ref="A18:J18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43" hidden="0" customWidth="1"/>
    <x:col min="2" max="2" width="22" hidden="0" customWidth="1"/>
    <x:col min="3" max="3" width="24" hidden="0" customWidth="1"/>
    <x:col min="4" max="4" width="22" hidden="0" customWidth="1"/>
    <x:col min="5" max="5" width="45" hidden="0" customWidth="1"/>
  </x:cols>
  <x:sheetData>
    <x:row r="1" ht="28" customHeight="1">
      <x:c r="A1" s="4" t="str">
        <x:v>Fictional demonstration. Invented records. Not a customer result.</x:v>
      </x:c>
      <x:c r="B1" s="4"/>
      <x:c r="C1" s="4"/>
      <x:c r="D1" s="4"/>
      <x:c r="E1" s="4"/>
    </x:row>
    <x:row r="2" ht="34" customHeight="1">
      <x:c r="A2" s="5" t="str">
        <x:v>Assumptions</x:v>
      </x:c>
      <x:c r="B2" s="5"/>
      <x:c r="C2" s="5"/>
      <x:c r="D2" s="5"/>
      <x:c r="E2" s="5"/>
    </x:row>
    <x:row r="3" ht="34" customHeight="1">
      <x:c r="A3" s="7" t="str">
        <x:v>Editable inputs are pale yellow. Keep unit costs and monthly calculations at full precision; cell formats control display only.</x:v>
      </x:c>
      <x:c r="B3" s="7" t="str">
        <x:v>Editable inputs are pale yellow. Keep unit costs and monthly calculations at full precision; cell formats control display only.</x:v>
      </x:c>
      <x:c r="C3" s="7" t="str">
        <x:v>Editable inputs are pale yellow. Keep unit costs and monthly calculations at full precision; cell formats control display only.</x:v>
      </x:c>
      <x:c r="D3" s="7" t="str">
        <x:v>Editable inputs are pale yellow. Keep unit costs and monthly calculations at full precision; cell formats control display only.</x:v>
      </x:c>
      <x:c r="E3" s="7" t="str">
        <x:v>Editable inputs are pale yellow. Keep unit costs and monthly calculations at full precision; cell formats control display only.</x:v>
      </x:c>
    </x:row>
    <x:row r="4" ht="25" customHeight="1">
      <x:c r="A4" s="2"/>
      <x:c r="B4" s="2"/>
      <x:c r="C4" s="2"/>
      <x:c r="D4" s="2"/>
      <x:c r="E4" s="2"/>
    </x:row>
    <x:row r="5" ht="25" customHeight="1">
      <x:c r="A5" s="2" t="str">
        <x:v>Usable finished filling kg</x:v>
      </x:c>
      <x:c r="B5" s="11" t="n">
        <x:v>12</x:v>
      </x:c>
      <x:c r="C5" s="2"/>
      <x:c r="D5" s="2"/>
      <x:c r="E5" s="2"/>
    </x:row>
    <x:row r="6" ht="25" customHeight="1">
      <x:c r="A6" s="2" t="str">
        <x:v>Quote packs per case</x:v>
      </x:c>
      <x:c r="B6" s="11" t="n">
        <x:v>4</x:v>
      </x:c>
      <x:c r="C6" s="2"/>
      <x:c r="D6" s="2"/>
      <x:c r="E6" s="2"/>
    </x:row>
    <x:row r="7" ht="25" customHeight="1">
      <x:c r="A7" s="2" t="str">
        <x:v>Quote kg per pack</x:v>
      </x:c>
      <x:c r="B7" s="11" t="n">
        <x:v>2.5</x:v>
      </x:c>
      <x:c r="C7" s="2"/>
      <x:c r="D7" s="2"/>
      <x:c r="E7" s="2"/>
    </x:row>
    <x:row r="8" ht="25" customHeight="1">
      <x:c r="A8" s="2" t="str">
        <x:v>Quote case USD</x:v>
      </x:c>
      <x:c r="B8" s="13" t="n">
        <x:v>61.5</x:v>
      </x:c>
      <x:c r="C8" s="2"/>
      <x:c r="D8" s="2"/>
      <x:c r="E8" s="2"/>
    </x:row>
    <x:row r="9" ht="25" customHeight="1">
      <x:c r="A9" s="2"/>
      <x:c r="B9" s="2"/>
      <x:c r="C9" s="2"/>
      <x:c r="D9" s="2"/>
      <x:c r="E9" s="2"/>
    </x:row>
    <x:row r="10" ht="42" customHeight="1">
      <x:c r="A10" s="7" t="str">
        <x:v>DEMO-QUOTE-1102, 2026-11-02. Unaccepted fictional quote. Verify equivalent specification, quality, delivery terms and availability before any approval.</x:v>
      </x:c>
      <x:c r="B10" s="7" t="str">
        <x:v>DEMO-QUOTE-1102, 2026-11-02. Unaccepted fictional quote. Verify equivalent specification, quality, delivery terms and availability before any approval.</x:v>
      </x:c>
      <x:c r="C10" s="7" t="str">
        <x:v>DEMO-QUOTE-1102, 2026-11-02. Unaccepted fictional quote. Verify equivalent specification, quality, delivery terms and availability before any approval.</x:v>
      </x:c>
      <x:c r="D10" s="7" t="str">
        <x:v>DEMO-QUOTE-1102, 2026-11-02. Unaccepted fictional quote. Verify equivalent specification, quality, delivery terms and availability before any approval.</x:v>
      </x:c>
      <x:c r="E10" s="7" t="str">
        <x:v>DEMO-QUOTE-1102, 2026-11-02. Unaccepted fictional quote. Verify equivalent specification, quality, delivery terms and availability before any approval.</x:v>
      </x:c>
    </x:row>
    <x:row r="11" ht="25" customHeight="1">
      <x:c r="A11" s="2"/>
      <x:c r="B11" s="2"/>
      <x:c r="C11" s="2"/>
      <x:c r="D11" s="2"/>
      <x:c r="E11" s="2"/>
    </x:row>
    <x:row r="12" ht="33" customHeight="1">
      <x:c r="A12" s="10" t="str">
        <x:v>Menu recipe</x:v>
      </x:c>
      <x:c r="B12" s="10" t="str">
        <x:v>Filling kg per item</x:v>
      </x:c>
      <x:c r="C12" s="10" t="str">
        <x:v>Other ingredient USD</x:v>
      </x:c>
      <x:c r="D12" s="10" t="str">
        <x:v>Selling price USD</x:v>
      </x:c>
      <x:c r="E12" s="10" t="str">
        <x:v>Source</x:v>
      </x:c>
    </x:row>
    <x:row r="13" ht="36" customHeight="1">
      <x:c r="A13" s="2" t="str">
        <x:v>Chicken wrap</x:v>
      </x:c>
      <x:c r="B13" s="11" t="n">
        <x:v>0.12</x:v>
      </x:c>
      <x:c r="C13" s="13" t="n">
        <x:v>1.2</x:v>
      </x:c>
      <x:c r="D13" s="13" t="n">
        <x:v>8.5</x:v>
      </x:c>
      <x:c r="E13" s="6" t="str">
        <x:v>Explicit fixed assumptions; not the six invoice lines</x:v>
      </x:c>
    </x:row>
    <x:row r="14" ht="36" customHeight="1">
      <x:c r="A14" s="2" t="str">
        <x:v>Chicken rice bowl</x:v>
      </x:c>
      <x:c r="B14" s="11" t="n">
        <x:v>0.18</x:v>
      </x:c>
      <x:c r="C14" s="13" t="n">
        <x:v>1.8</x:v>
      </x:c>
      <x:c r="D14" s="13" t="n">
        <x:v>11</x:v>
      </x:c>
      <x:c r="E14" s="6" t="str">
        <x:v>Explicit fixed assumptions; not the six invoice lines</x:v>
      </x:c>
    </x:row>
    <x:row r="15" ht="25" customHeight="1">
      <x:c r="A15" s="2"/>
      <x:c r="B15" s="2"/>
      <x:c r="C15" s="2"/>
      <x:c r="D15" s="2"/>
      <x:c r="E15" s="2"/>
    </x:row>
    <x:row r="16" ht="25" customHeight="1">
      <x:c r="A16" s="2"/>
      <x:c r="B16" s="2"/>
      <x:c r="C16" s="2"/>
      <x:c r="D16" s="2"/>
      <x:c r="E16" s="2"/>
    </x:row>
    <x:row r="17" ht="25" customHeight="1">
      <x:c r="A17" s="2"/>
      <x:c r="B17" s="2"/>
      <x:c r="C17" s="2"/>
      <x:c r="D17" s="2"/>
      <x:c r="E17" s="2"/>
    </x:row>
    <x:row r="18" ht="33" customHeight="1">
      <x:c r="A18" s="10" t="str">
        <x:v>Cafe</x:v>
      </x:c>
      <x:c r="B18" s="10" t="str">
        <x:v>Monthly wraps</x:v>
      </x:c>
      <x:c r="C18" s="10" t="str">
        <x:v>Monthly bowls</x:v>
      </x:c>
      <x:c r="D18" s="10" t="str">
        <x:v>Sales period</x:v>
      </x:c>
      <x:c r="E18" s="2"/>
    </x:row>
    <x:row r="19" ht="25" customHeight="1">
      <x:c r="A19" s="2" t="str">
        <x:v>North Cafe</x:v>
      </x:c>
      <x:c r="B19" s="14" t="n">
        <x:v>5000</x:v>
      </x:c>
      <x:c r="C19" s="14" t="n">
        <x:v>3000</x:v>
      </x:c>
      <x:c r="D19" s="2" t="str">
        <x:v>October 2026</x:v>
      </x:c>
      <x:c r="E19" s="2"/>
    </x:row>
    <x:row r="20" ht="25" customHeight="1">
      <x:c r="A20" s="2" t="str">
        <x:v>Park Cafe</x:v>
      </x:c>
      <x:c r="B20" s="14" t="n">
        <x:v>4000</x:v>
      </x:c>
      <x:c r="C20" s="14" t="n">
        <x:v>2500</x:v>
      </x:c>
      <x:c r="D20" s="2" t="str">
        <x:v>October 2026</x:v>
      </x:c>
      <x:c r="E20" s="2"/>
    </x:row>
    <x:row r="21" ht="25" customHeight="1">
      <x:c r="A21" s="2" t="str">
        <x:v>River Cafe</x:v>
      </x:c>
      <x:c r="B21" s="14" t="n">
        <x:v>3000</x:v>
      </x:c>
      <x:c r="C21" s="14" t="n">
        <x:v>2500</x:v>
      </x:c>
      <x:c r="D21" s="2" t="str">
        <x:v>October 2026</x:v>
      </x:c>
      <x:c r="E21" s="2"/>
    </x:row>
    <x:row r="22" ht="25" customHeight="1">
      <x:c r="A22" s="2"/>
      <x:c r="B22" s="2"/>
      <x:c r="C22" s="2"/>
      <x:c r="D22" s="2"/>
      <x:c r="E22" s="2"/>
    </x:row>
    <x:row r="23" ht="34" customHeight="1">
      <x:c r="A23" s="7" t="str">
        <x:v>Sales source DEMO-SALES-OCT; yield source DEMO-BATCH-01. Four total sites: one central kitchen and three cafes.</x:v>
      </x:c>
      <x:c r="B23" s="7" t="str">
        <x:v>Sales source DEMO-SALES-OCT; yield source DEMO-BATCH-01. Four total sites: one central kitchen and three cafes.</x:v>
      </x:c>
      <x:c r="C23" s="7" t="str">
        <x:v>Sales source DEMO-SALES-OCT; yield source DEMO-BATCH-01. Four total sites: one central kitchen and three cafes.</x:v>
      </x:c>
      <x:c r="D23" s="7" t="str">
        <x:v>Sales source DEMO-SALES-OCT; yield source DEMO-BATCH-01. Four total sites: one central kitchen and three cafes.</x:v>
      </x:c>
      <x:c r="E23" s="7" t="str">
        <x:v>Sales source DEMO-SALES-OCT; yield source DEMO-BATCH-01. Four total sites: one central kitchen and three cafes.</x:v>
      </x:c>
    </x:row>
    <x:row r="24" ht="25" customHeight="1">
      <x:c r="A24" s="2"/>
      <x:c r="B24" s="2"/>
      <x:c r="C24" s="2"/>
      <x:c r="D24" s="2"/>
      <x:c r="E24" s="2"/>
    </x:row>
    <x:row r="25" ht="32" customHeight="1">
      <x:c r="A25" s="7" t="str">
        <x:v>1. All records are fictional, not anonymized customer data.</x:v>
      </x:c>
      <x:c r="B25" s="7" t="str">
        <x:v>1. All records are fictional, not anonymized customer data.</x:v>
      </x:c>
      <x:c r="C25" s="7" t="str">
        <x:v>1. All records are fictional, not anonymized customer data.</x:v>
      </x:c>
      <x:c r="D25" s="7" t="str">
        <x:v>1. All records are fictional, not anonymized customer data.</x:v>
      </x:c>
      <x:c r="E25" s="7" t="str">
        <x:v>1. All records are fictional, not anonymized customer data.</x:v>
      </x:c>
    </x:row>
    <x:row r="26" ht="32" customHeight="1">
      <x:c r="A26" s="7" t="str">
        <x:v>2. Costs are USD and ingredient-only, excluding taxes, packaging, labor, overhead, freight and MenuCosting fees.</x:v>
      </x:c>
      <x:c r="B26" s="7" t="str">
        <x:v>2. Costs are USD and ingredient-only, excluding taxes, packaging, labor, overhead, freight and MenuCosting fees.</x:v>
      </x:c>
      <x:c r="C26" s="7" t="str">
        <x:v>2. Costs are USD and ingredient-only, excluding taxes, packaging, labor, overhead, freight and MenuCosting fees.</x:v>
      </x:c>
      <x:c r="D26" s="7" t="str">
        <x:v>2. Costs are USD and ingredient-only, excluding taxes, packaging, labor, overhead, freight and MenuCosting fees.</x:v>
      </x:c>
      <x:c r="E26" s="7" t="str">
        <x:v>2. Costs are USD and ingredient-only, excluding taxes, packaging, labor, overhead, freight and MenuCosting fees.</x:v>
      </x:c>
    </x:row>
    <x:row r="27" ht="42" customHeight="1">
      <x:c r="A27" s="7" t="str">
        <x:v>3. Other ingredient costs in the wrap and bowl are explicit fixed assumptions, held constant to isolate the filling change; they are not supported by the six sample invoice lines.</x:v>
      </x:c>
      <x:c r="B27" s="7" t="str">
        <x:v>3. Other ingredient costs in the wrap and bowl are explicit fixed assumptions, held constant to isolate the filling change; they are not supported by the six sample invoice lines.</x:v>
      </x:c>
      <x:c r="C27" s="7" t="str">
        <x:v>3. Other ingredient costs in the wrap and bowl are explicit fixed assumptions, held constant to isolate the filling change; they are not supported by the six sample invoice lines.</x:v>
      </x:c>
      <x:c r="D27" s="7" t="str">
        <x:v>3. Other ingredient costs in the wrap and bowl are explicit fixed assumptions, held constant to isolate the filling change; they are not supported by the six sample invoice lines.</x:v>
      </x:c>
      <x:c r="E27" s="7" t="str">
        <x:v>3. Other ingredient costs in the wrap and bowl are explicit fixed assumptions, held constant to isolate the filling change; they are not supported by the six sample invoice lines.</x:v>
      </x:c>
    </x:row>
    <x:row r="28" ht="32" customHeight="1">
      <x:c r="A28" s="7" t="str">
        <x:v>4. The comparison holds the displayed monthly sales mix, portions, raw quantities and usable batch yield constant.</x:v>
      </x:c>
      <x:c r="B28" s="7" t="str">
        <x:v>4. The comparison holds the displayed monthly sales mix, portions, raw quantities and usable batch yield constant.</x:v>
      </x:c>
      <x:c r="C28" s="7" t="str">
        <x:v>4. The comparison holds the displayed monthly sales mix, portions, raw quantities and usable batch yield constant.</x:v>
      </x:c>
      <x:c r="D28" s="7" t="str">
        <x:v>4. The comparison holds the displayed monthly sales mix, portions, raw quantities and usable batch yield constant.</x:v>
      </x:c>
      <x:c r="E28" s="7" t="str">
        <x:v>4. The comparison holds the displayed monthly sales mix, portions, raw quantities and usable batch yield constant.</x:v>
      </x:c>
    </x:row>
    <x:row r="29" ht="32" customHeight="1">
      <x:c r="A29" s="7" t="str">
        <x:v>5. Monthly exposure is a modeled ingredient cost difference at that sales mix, not evidence of actual incurred loss or a forecast of profit.</x:v>
      </x:c>
      <x:c r="B29" s="7" t="str">
        <x:v>5. Monthly exposure is a modeled ingredient cost difference at that sales mix, not evidence of actual incurred loss or a forecast of profit.</x:v>
      </x:c>
      <x:c r="C29" s="7" t="str">
        <x:v>5. Monthly exposure is a modeled ingredient cost difference at that sales mix, not evidence of actual incurred loss or a forecast of profit.</x:v>
      </x:c>
      <x:c r="D29" s="7" t="str">
        <x:v>5. Monthly exposure is a modeled ingredient cost difference at that sales mix, not evidence of actual incurred loss or a forecast of profit.</x:v>
      </x:c>
      <x:c r="E29" s="7" t="str">
        <x:v>5. Monthly exposure is a modeled ingredient cost difference at that sales mix, not evidence of actual incurred loss or a forecast of profit.</x:v>
      </x:c>
    </x:row>
    <x:row r="30" ht="42" customHeight="1">
      <x:c r="A30" s="7" t="str">
        <x:v>6. The quote-based opportunity assumes equivalent chicken specification and fulfillment terms. It is before service fees and implementation costs, and is not a realized saving.</x:v>
      </x:c>
      <x:c r="B30" s="7" t="str">
        <x:v>6. The quote-based opportunity assumes equivalent chicken specification and fulfillment terms. It is before service fees and implementation costs, and is not a realized saving.</x:v>
      </x:c>
      <x:c r="C30" s="7" t="str">
        <x:v>6. The quote-based opportunity assumes equivalent chicken specification and fulfillment terms. It is before service fees and implementation costs, and is not a realized saving.</x:v>
      </x:c>
      <x:c r="D30" s="7" t="str">
        <x:v>6. The quote-based opportunity assumes equivalent chicken specification and fulfillment terms. It is before service fees and implementation costs, and is not a realized saving.</x:v>
      </x:c>
      <x:c r="E30" s="7" t="str">
        <x:v>6. The quote-based opportunity assumes equivalent chicken specification and fulfillment terms. It is before service fees and implementation costs, and is not a realized saving.</x:v>
      </x:c>
    </x:row>
    <x:row r="31" ht="32" customHeight="1">
      <x:c r="A31" s="7" t="str">
        <x:v>7. Correcting the tomato pack avoids a false alert; it does not itself save cash and must not be added to the quote-based opportunity.</x:v>
      </x:c>
      <x:c r="B31" s="7" t="str">
        <x:v>7. Correcting the tomato pack avoids a false alert; it does not itself save cash and must not be added to the quote-based opportunity.</x:v>
      </x:c>
      <x:c r="C31" s="7" t="str">
        <x:v>7. Correcting the tomato pack avoids a false alert; it does not itself save cash and must not be added to the quote-based opportunity.</x:v>
      </x:c>
      <x:c r="D31" s="7" t="str">
        <x:v>7. Correcting the tomato pack avoids a false alert; it does not itself save cash and must not be added to the quote-based opportunity.</x:v>
      </x:c>
      <x:c r="E31" s="7" t="str">
        <x:v>7. Correcting the tomato pack avoids a false alert; it does not itself save cash and must not be added to the quote-based opportunity.</x:v>
      </x:c>
    </x:row>
    <x:row r="32" ht="32" customHeight="1">
      <x:c r="A32" s="7" t="str">
        <x:v>8. Calculations retain full precision until display. Rounded per-item costs must not be multiplied to derive monthly totals.</x:v>
      </x:c>
      <x:c r="B32" s="7" t="str">
        <x:v>8. Calculations retain full precision until display. Rounded per-item costs must not be multiplied to derive monthly totals.</x:v>
      </x:c>
      <x:c r="C32" s="7" t="str">
        <x:v>8. Calculations retain full precision until display. Rounded per-item costs must not be multiplied to derive monthly totals.</x:v>
      </x:c>
      <x:c r="D32" s="7" t="str">
        <x:v>8. Calculations retain full precision until display. Rounded per-item costs must not be multiplied to derive monthly totals.</x:v>
      </x:c>
      <x:c r="E32" s="7" t="str">
        <x:v>8. Calculations retain full precision until display. Rounded per-item costs must not be multiplied to derive monthly totals.</x:v>
      </x:c>
    </x:row>
    <x:row r="33" ht="32" customHeight="1">
      <x:c r="A33" s="7" t="str">
        <x:v>9. Physical counts, actual waste, staffing costs and realized profit are not measured in this demonstration.</x:v>
      </x:c>
      <x:c r="B33" s="7" t="str">
        <x:v>9. Physical counts, actual waste, staffing costs and realized profit are not measured in this demonstration.</x:v>
      </x:c>
      <x:c r="C33" s="7" t="str">
        <x:v>9. Physical counts, actual waste, staffing costs and realized profit are not measured in this demonstration.</x:v>
      </x:c>
      <x:c r="D33" s="7" t="str">
        <x:v>9. Physical counts, actual waste, staffing costs and realized profit are not measured in this demonstration.</x:v>
      </x:c>
      <x:c r="E33" s="7" t="str">
        <x:v>9. Physical counts, actual waste, staffing costs and realized profit are not measured in this demonstration.</x:v>
      </x:c>
    </x:row>
    <x:row r="34" ht="25" customHeight="1">
      <x:c r="A34" s="2"/>
      <x:c r="B34" s="2"/>
      <x:c r="C34" s="2"/>
      <x:c r="D34" s="2"/>
      <x:c r="E34" s="2"/>
    </x:row>
    <x:row r="35" ht="25" customHeight="1">
      <x:c r="A35" s="2"/>
      <x:c r="B35" s="2"/>
      <x:c r="C35" s="2"/>
      <x:c r="D35" s="2"/>
      <x:c r="E35" s="2"/>
    </x:row>
    <x:row r="36" ht="25" customHeight="1">
      <x:c r="A36" s="2"/>
      <x:c r="B36" s="2"/>
      <x:c r="C36" s="2"/>
      <x:c r="D36" s="2"/>
      <x:c r="E36" s="2"/>
    </x:row>
    <x:row r="37" ht="25" customHeight="1">
      <x:c r="A37" s="2"/>
      <x:c r="B37" s="2"/>
      <x:c r="C37" s="2"/>
      <x:c r="D37" s="2"/>
      <x:c r="E37" s="2"/>
    </x:row>
    <x:row r="38" ht="25" customHeight="1">
      <x:c r="A38" s="2"/>
      <x:c r="B38" s="2"/>
      <x:c r="C38" s="2"/>
      <x:c r="D38" s="2"/>
      <x:c r="E38" s="2"/>
    </x:row>
    <x:row r="39" ht="25" customHeight="1">
      <x:c r="A39" s="2"/>
      <x:c r="B39" s="2"/>
      <x:c r="C39" s="2"/>
      <x:c r="D39" s="2"/>
      <x:c r="E39" s="2"/>
    </x:row>
    <x:row r="40" ht="25" customHeight="1">
      <x:c r="A40" s="2"/>
      <x:c r="B40" s="2"/>
      <x:c r="C40" s="2"/>
      <x:c r="D40" s="2"/>
      <x:c r="E40" s="2"/>
    </x:row>
  </x:sheetData>
  <x:mergeCells>
    <x:mergeCell ref="A1:E1"/>
    <x:mergeCell ref="A2:E2"/>
    <x:mergeCell ref="A3:E3"/>
    <x:mergeCell ref="A10:E10"/>
    <x:mergeCell ref="A23:E23"/>
    <x:mergeCell ref="A25:E25"/>
    <x:mergeCell ref="A26:E26"/>
    <x:mergeCell ref="A27:E27"/>
    <x:mergeCell ref="A28:E28"/>
    <x:mergeCell ref="A29:E29"/>
    <x:mergeCell ref="A30:E30"/>
    <x:mergeCell ref="A31:E31"/>
    <x:mergeCell ref="A32:E32"/>
    <x:mergeCell ref="A33:E33"/>
  </x:mergeCells>
  <x:pageMargins left="0.7" right="0.7" top="0.75" bottom="0.75" header="0.3" footer="0.3"/>
</x:worksheet>
</file>